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Z:\Atelier 99\17-18_Bazén Lužánky\09_AD\00_Dotazy stavby\2021-06-16_Ucelený SP\1 Přístavba\D.1 SO 01+SO 02\D14c ZTI\"/>
    </mc:Choice>
  </mc:AlternateContent>
  <xr:revisionPtr revIDLastSave="0" documentId="13_ncr:1_{19FCE76E-E50E-4985-AC79-F27665047C5D}" xr6:coauthVersionLast="47" xr6:coauthVersionMax="47" xr10:uidLastSave="{00000000-0000-0000-0000-000000000000}"/>
  <bookViews>
    <workbookView xWindow="-108" yWindow="-108" windowWidth="46296" windowHeight="25536" xr2:uid="{00000000-000D-0000-FFFF-FFFF00000000}"/>
  </bookViews>
  <sheets>
    <sheet name="Rekapitulace stavby" sheetId="1" r:id="rId1"/>
    <sheet name="D.1.4c - TPS Zdravotechnika" sheetId="2" r:id="rId2"/>
  </sheets>
  <definedNames>
    <definedName name="_xlnm._FilterDatabase" localSheetId="1" hidden="1">'D.1.4c - TPS Zdravotechnika'!$C$131:$K$589</definedName>
    <definedName name="_xlnm.Print_Titles" localSheetId="1">'D.1.4c - TPS Zdravotechnika'!$131:$131</definedName>
    <definedName name="_xlnm.Print_Titles" localSheetId="0">'Rekapitulace stavby'!$92:$92</definedName>
    <definedName name="_xlnm.Print_Area" localSheetId="1">'D.1.4c - TPS Zdravotechnika'!$C$4:$J$76,'D.1.4c - TPS Zdravotechnika'!$C$82:$J$113,'D.1.4c - TPS Zdravotechnika'!$C$119:$K$589</definedName>
    <definedName name="_xlnm.Print_Area" localSheetId="0">'Rekapitulace stavby'!$D$4:$AO$76,'Rekapitulace stavby'!$C$82:$AQ$96</definedName>
  </definedNames>
  <calcPr calcId="181029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I588" i="2"/>
  <c r="BH588" i="2"/>
  <c r="BG588" i="2"/>
  <c r="BF588" i="2"/>
  <c r="T588" i="2"/>
  <c r="T587" i="2" s="1"/>
  <c r="T586" i="2" s="1"/>
  <c r="R588" i="2"/>
  <c r="R587" i="2" s="1"/>
  <c r="R586" i="2" s="1"/>
  <c r="P588" i="2"/>
  <c r="P587" i="2" s="1"/>
  <c r="P586" i="2" s="1"/>
  <c r="BK588" i="2"/>
  <c r="BK587" i="2"/>
  <c r="J587" i="2" s="1"/>
  <c r="J112" i="2" s="1"/>
  <c r="J588" i="2"/>
  <c r="BE588" i="2"/>
  <c r="BI584" i="2"/>
  <c r="BH584" i="2"/>
  <c r="BG584" i="2"/>
  <c r="BF584" i="2"/>
  <c r="T584" i="2"/>
  <c r="R584" i="2"/>
  <c r="P584" i="2"/>
  <c r="BK584" i="2"/>
  <c r="J584" i="2"/>
  <c r="BE584" i="2" s="1"/>
  <c r="BI582" i="2"/>
  <c r="BH582" i="2"/>
  <c r="BG582" i="2"/>
  <c r="BF582" i="2"/>
  <c r="T582" i="2"/>
  <c r="T581" i="2" s="1"/>
  <c r="R582" i="2"/>
  <c r="R581" i="2" s="1"/>
  <c r="P582" i="2"/>
  <c r="BK582" i="2"/>
  <c r="BK581" i="2" s="1"/>
  <c r="J581" i="2" s="1"/>
  <c r="J110" i="2" s="1"/>
  <c r="J582" i="2"/>
  <c r="BE582" i="2"/>
  <c r="BI579" i="2"/>
  <c r="BH579" i="2"/>
  <c r="BG579" i="2"/>
  <c r="BF579" i="2"/>
  <c r="T579" i="2"/>
  <c r="T578" i="2" s="1"/>
  <c r="R579" i="2"/>
  <c r="R578" i="2"/>
  <c r="P579" i="2"/>
  <c r="P578" i="2" s="1"/>
  <c r="BK579" i="2"/>
  <c r="BK578" i="2"/>
  <c r="J578" i="2" s="1"/>
  <c r="J109" i="2" s="1"/>
  <c r="J579" i="2"/>
  <c r="BE579" i="2" s="1"/>
  <c r="BI577" i="2"/>
  <c r="BH577" i="2"/>
  <c r="BG577" i="2"/>
  <c r="BF577" i="2"/>
  <c r="T577" i="2"/>
  <c r="R577" i="2"/>
  <c r="P577" i="2"/>
  <c r="BK577" i="2"/>
  <c r="J577" i="2"/>
  <c r="BE577" i="2" s="1"/>
  <c r="BI575" i="2"/>
  <c r="BH575" i="2"/>
  <c r="BG575" i="2"/>
  <c r="BF575" i="2"/>
  <c r="T575" i="2"/>
  <c r="R575" i="2"/>
  <c r="P575" i="2"/>
  <c r="BK575" i="2"/>
  <c r="J575" i="2"/>
  <c r="BE575" i="2"/>
  <c r="BI573" i="2"/>
  <c r="BH573" i="2"/>
  <c r="BG573" i="2"/>
  <c r="BF573" i="2"/>
  <c r="T573" i="2"/>
  <c r="R573" i="2"/>
  <c r="P573" i="2"/>
  <c r="BK573" i="2"/>
  <c r="J573" i="2"/>
  <c r="BE573" i="2" s="1"/>
  <c r="BI571" i="2"/>
  <c r="BH571" i="2"/>
  <c r="BG571" i="2"/>
  <c r="BF571" i="2"/>
  <c r="T571" i="2"/>
  <c r="R571" i="2"/>
  <c r="P571" i="2"/>
  <c r="BK571" i="2"/>
  <c r="J571" i="2"/>
  <c r="BE571" i="2" s="1"/>
  <c r="BI569" i="2"/>
  <c r="BH569" i="2"/>
  <c r="BG569" i="2"/>
  <c r="BF569" i="2"/>
  <c r="T569" i="2"/>
  <c r="R569" i="2"/>
  <c r="R568" i="2"/>
  <c r="P569" i="2"/>
  <c r="BK569" i="2"/>
  <c r="BK568" i="2" s="1"/>
  <c r="J568" i="2" s="1"/>
  <c r="J108" i="2" s="1"/>
  <c r="J569" i="2"/>
  <c r="BE569" i="2"/>
  <c r="BI567" i="2"/>
  <c r="BH567" i="2"/>
  <c r="BG567" i="2"/>
  <c r="BF567" i="2"/>
  <c r="T567" i="2"/>
  <c r="R567" i="2"/>
  <c r="P567" i="2"/>
  <c r="BK567" i="2"/>
  <c r="J567" i="2"/>
  <c r="BE567" i="2" s="1"/>
  <c r="BI565" i="2"/>
  <c r="BH565" i="2"/>
  <c r="BG565" i="2"/>
  <c r="BF565" i="2"/>
  <c r="T565" i="2"/>
  <c r="R565" i="2"/>
  <c r="P565" i="2"/>
  <c r="BK565" i="2"/>
  <c r="J565" i="2"/>
  <c r="BE565" i="2" s="1"/>
  <c r="BI563" i="2"/>
  <c r="BH563" i="2"/>
  <c r="BG563" i="2"/>
  <c r="BF563" i="2"/>
  <c r="T563" i="2"/>
  <c r="R563" i="2"/>
  <c r="P563" i="2"/>
  <c r="BK563" i="2"/>
  <c r="J563" i="2"/>
  <c r="BE563" i="2" s="1"/>
  <c r="BI561" i="2"/>
  <c r="BH561" i="2"/>
  <c r="BG561" i="2"/>
  <c r="BF561" i="2"/>
  <c r="T561" i="2"/>
  <c r="R561" i="2"/>
  <c r="P561" i="2"/>
  <c r="BK561" i="2"/>
  <c r="J561" i="2"/>
  <c r="BE561" i="2" s="1"/>
  <c r="BI559" i="2"/>
  <c r="BH559" i="2"/>
  <c r="BG559" i="2"/>
  <c r="BF559" i="2"/>
  <c r="T559" i="2"/>
  <c r="R559" i="2"/>
  <c r="P559" i="2"/>
  <c r="BK559" i="2"/>
  <c r="J559" i="2"/>
  <c r="BE559" i="2" s="1"/>
  <c r="BI557" i="2"/>
  <c r="BH557" i="2"/>
  <c r="BG557" i="2"/>
  <c r="BF557" i="2"/>
  <c r="T557" i="2"/>
  <c r="R557" i="2"/>
  <c r="P557" i="2"/>
  <c r="BK557" i="2"/>
  <c r="J557" i="2"/>
  <c r="BE557" i="2" s="1"/>
  <c r="BI555" i="2"/>
  <c r="BH555" i="2"/>
  <c r="BG555" i="2"/>
  <c r="BF555" i="2"/>
  <c r="T555" i="2"/>
  <c r="R555" i="2"/>
  <c r="P555" i="2"/>
  <c r="BK555" i="2"/>
  <c r="J555" i="2"/>
  <c r="BE555" i="2" s="1"/>
  <c r="BI553" i="2"/>
  <c r="BH553" i="2"/>
  <c r="BG553" i="2"/>
  <c r="BF553" i="2"/>
  <c r="T553" i="2"/>
  <c r="R553" i="2"/>
  <c r="P553" i="2"/>
  <c r="BK553" i="2"/>
  <c r="J553" i="2"/>
  <c r="BE553" i="2"/>
  <c r="BI551" i="2"/>
  <c r="BH551" i="2"/>
  <c r="BG551" i="2"/>
  <c r="BF551" i="2"/>
  <c r="T551" i="2"/>
  <c r="R551" i="2"/>
  <c r="P551" i="2"/>
  <c r="BK551" i="2"/>
  <c r="J551" i="2"/>
  <c r="BE551" i="2" s="1"/>
  <c r="BI549" i="2"/>
  <c r="BH549" i="2"/>
  <c r="BG549" i="2"/>
  <c r="BF549" i="2"/>
  <c r="T549" i="2"/>
  <c r="R549" i="2"/>
  <c r="P549" i="2"/>
  <c r="BK549" i="2"/>
  <c r="J549" i="2"/>
  <c r="BE549" i="2" s="1"/>
  <c r="BI547" i="2"/>
  <c r="BH547" i="2"/>
  <c r="BG547" i="2"/>
  <c r="BF547" i="2"/>
  <c r="T547" i="2"/>
  <c r="R547" i="2"/>
  <c r="P547" i="2"/>
  <c r="BK547" i="2"/>
  <c r="J547" i="2"/>
  <c r="BE547" i="2" s="1"/>
  <c r="BI544" i="2"/>
  <c r="BH544" i="2"/>
  <c r="BG544" i="2"/>
  <c r="BF544" i="2"/>
  <c r="T544" i="2"/>
  <c r="R544" i="2"/>
  <c r="P544" i="2"/>
  <c r="BK544" i="2"/>
  <c r="J544" i="2"/>
  <c r="BE544" i="2"/>
  <c r="BI541" i="2"/>
  <c r="BH541" i="2"/>
  <c r="BG541" i="2"/>
  <c r="BF541" i="2"/>
  <c r="T541" i="2"/>
  <c r="R541" i="2"/>
  <c r="P541" i="2"/>
  <c r="BK541" i="2"/>
  <c r="J541" i="2"/>
  <c r="BE541" i="2" s="1"/>
  <c r="BI538" i="2"/>
  <c r="BH538" i="2"/>
  <c r="BG538" i="2"/>
  <c r="BF538" i="2"/>
  <c r="T538" i="2"/>
  <c r="R538" i="2"/>
  <c r="P538" i="2"/>
  <c r="BK538" i="2"/>
  <c r="J538" i="2"/>
  <c r="BE538" i="2"/>
  <c r="BI536" i="2"/>
  <c r="BH536" i="2"/>
  <c r="BG536" i="2"/>
  <c r="BF536" i="2"/>
  <c r="T536" i="2"/>
  <c r="R536" i="2"/>
  <c r="P536" i="2"/>
  <c r="BK536" i="2"/>
  <c r="J536" i="2"/>
  <c r="BE536" i="2" s="1"/>
  <c r="BI534" i="2"/>
  <c r="BH534" i="2"/>
  <c r="BG534" i="2"/>
  <c r="BF534" i="2"/>
  <c r="T534" i="2"/>
  <c r="R534" i="2"/>
  <c r="P534" i="2"/>
  <c r="BK534" i="2"/>
  <c r="J534" i="2"/>
  <c r="BE534" i="2"/>
  <c r="BI532" i="2"/>
  <c r="BH532" i="2"/>
  <c r="BG532" i="2"/>
  <c r="BF532" i="2"/>
  <c r="T532" i="2"/>
  <c r="R532" i="2"/>
  <c r="P532" i="2"/>
  <c r="BK532" i="2"/>
  <c r="J532" i="2"/>
  <c r="BE532" i="2" s="1"/>
  <c r="BI530" i="2"/>
  <c r="BH530" i="2"/>
  <c r="BG530" i="2"/>
  <c r="BF530" i="2"/>
  <c r="T530" i="2"/>
  <c r="R530" i="2"/>
  <c r="P530" i="2"/>
  <c r="BK530" i="2"/>
  <c r="J530" i="2"/>
  <c r="BE530" i="2"/>
  <c r="BI528" i="2"/>
  <c r="BH528" i="2"/>
  <c r="BG528" i="2"/>
  <c r="BF528" i="2"/>
  <c r="T528" i="2"/>
  <c r="R528" i="2"/>
  <c r="P528" i="2"/>
  <c r="BK528" i="2"/>
  <c r="J528" i="2"/>
  <c r="BE528" i="2" s="1"/>
  <c r="BI526" i="2"/>
  <c r="BH526" i="2"/>
  <c r="BG526" i="2"/>
  <c r="BF526" i="2"/>
  <c r="T526" i="2"/>
  <c r="R526" i="2"/>
  <c r="P526" i="2"/>
  <c r="BK526" i="2"/>
  <c r="J526" i="2"/>
  <c r="BE526" i="2" s="1"/>
  <c r="BI524" i="2"/>
  <c r="BH524" i="2"/>
  <c r="BG524" i="2"/>
  <c r="BF524" i="2"/>
  <c r="T524" i="2"/>
  <c r="R524" i="2"/>
  <c r="P524" i="2"/>
  <c r="BK524" i="2"/>
  <c r="J524" i="2"/>
  <c r="BE524" i="2" s="1"/>
  <c r="BI522" i="2"/>
  <c r="BH522" i="2"/>
  <c r="BG522" i="2"/>
  <c r="BF522" i="2"/>
  <c r="T522" i="2"/>
  <c r="R522" i="2"/>
  <c r="P522" i="2"/>
  <c r="BK522" i="2"/>
  <c r="J522" i="2"/>
  <c r="BE522" i="2" s="1"/>
  <c r="BI520" i="2"/>
  <c r="BH520" i="2"/>
  <c r="BG520" i="2"/>
  <c r="BF520" i="2"/>
  <c r="T520" i="2"/>
  <c r="R520" i="2"/>
  <c r="P520" i="2"/>
  <c r="BK520" i="2"/>
  <c r="J520" i="2"/>
  <c r="BE520" i="2" s="1"/>
  <c r="BI516" i="2"/>
  <c r="BH516" i="2"/>
  <c r="BG516" i="2"/>
  <c r="BF516" i="2"/>
  <c r="T516" i="2"/>
  <c r="R516" i="2"/>
  <c r="P516" i="2"/>
  <c r="BK516" i="2"/>
  <c r="J516" i="2"/>
  <c r="BE516" i="2"/>
  <c r="BI514" i="2"/>
  <c r="BH514" i="2"/>
  <c r="BG514" i="2"/>
  <c r="BF514" i="2"/>
  <c r="T514" i="2"/>
  <c r="R514" i="2"/>
  <c r="P514" i="2"/>
  <c r="BK514" i="2"/>
  <c r="J514" i="2"/>
  <c r="BE514" i="2" s="1"/>
  <c r="BI512" i="2"/>
  <c r="BH512" i="2"/>
  <c r="BG512" i="2"/>
  <c r="BF512" i="2"/>
  <c r="T512" i="2"/>
  <c r="R512" i="2"/>
  <c r="P512" i="2"/>
  <c r="BK512" i="2"/>
  <c r="J512" i="2"/>
  <c r="BE512" i="2" s="1"/>
  <c r="BI510" i="2"/>
  <c r="BH510" i="2"/>
  <c r="BG510" i="2"/>
  <c r="BF510" i="2"/>
  <c r="T510" i="2"/>
  <c r="R510" i="2"/>
  <c r="P510" i="2"/>
  <c r="BK510" i="2"/>
  <c r="J510" i="2"/>
  <c r="BE510" i="2" s="1"/>
  <c r="BI508" i="2"/>
  <c r="BH508" i="2"/>
  <c r="BG508" i="2"/>
  <c r="BF508" i="2"/>
  <c r="T508" i="2"/>
  <c r="R508" i="2"/>
  <c r="P508" i="2"/>
  <c r="BK508" i="2"/>
  <c r="J508" i="2"/>
  <c r="BE508" i="2" s="1"/>
  <c r="BI506" i="2"/>
  <c r="BH506" i="2"/>
  <c r="BG506" i="2"/>
  <c r="BF506" i="2"/>
  <c r="T506" i="2"/>
  <c r="R506" i="2"/>
  <c r="P506" i="2"/>
  <c r="BK506" i="2"/>
  <c r="J506" i="2"/>
  <c r="BE506" i="2" s="1"/>
  <c r="BI504" i="2"/>
  <c r="BH504" i="2"/>
  <c r="BG504" i="2"/>
  <c r="BF504" i="2"/>
  <c r="T504" i="2"/>
  <c r="R504" i="2"/>
  <c r="P504" i="2"/>
  <c r="BK504" i="2"/>
  <c r="J504" i="2"/>
  <c r="BE504" i="2" s="1"/>
  <c r="BI502" i="2"/>
  <c r="BH502" i="2"/>
  <c r="BG502" i="2"/>
  <c r="BF502" i="2"/>
  <c r="T502" i="2"/>
  <c r="R502" i="2"/>
  <c r="P502" i="2"/>
  <c r="BK502" i="2"/>
  <c r="J502" i="2"/>
  <c r="BE502" i="2" s="1"/>
  <c r="BI500" i="2"/>
  <c r="BH500" i="2"/>
  <c r="BG500" i="2"/>
  <c r="BF500" i="2"/>
  <c r="T500" i="2"/>
  <c r="R500" i="2"/>
  <c r="P500" i="2"/>
  <c r="BK500" i="2"/>
  <c r="J500" i="2"/>
  <c r="BE500" i="2"/>
  <c r="BI498" i="2"/>
  <c r="BH498" i="2"/>
  <c r="BG498" i="2"/>
  <c r="BF498" i="2"/>
  <c r="T498" i="2"/>
  <c r="R498" i="2"/>
  <c r="P498" i="2"/>
  <c r="BK498" i="2"/>
  <c r="J498" i="2"/>
  <c r="BE498" i="2" s="1"/>
  <c r="BI496" i="2"/>
  <c r="BH496" i="2"/>
  <c r="BG496" i="2"/>
  <c r="BF496" i="2"/>
  <c r="T496" i="2"/>
  <c r="R496" i="2"/>
  <c r="P496" i="2"/>
  <c r="BK496" i="2"/>
  <c r="J496" i="2"/>
  <c r="BE496" i="2" s="1"/>
  <c r="BI494" i="2"/>
  <c r="BH494" i="2"/>
  <c r="BG494" i="2"/>
  <c r="BF494" i="2"/>
  <c r="T494" i="2"/>
  <c r="R494" i="2"/>
  <c r="P494" i="2"/>
  <c r="BK494" i="2"/>
  <c r="J494" i="2"/>
  <c r="BE494" i="2" s="1"/>
  <c r="BI492" i="2"/>
  <c r="BH492" i="2"/>
  <c r="BG492" i="2"/>
  <c r="BF492" i="2"/>
  <c r="T492" i="2"/>
  <c r="R492" i="2"/>
  <c r="P492" i="2"/>
  <c r="BK492" i="2"/>
  <c r="J492" i="2"/>
  <c r="BE492" i="2"/>
  <c r="BI490" i="2"/>
  <c r="BH490" i="2"/>
  <c r="BG490" i="2"/>
  <c r="BF490" i="2"/>
  <c r="T490" i="2"/>
  <c r="R490" i="2"/>
  <c r="P490" i="2"/>
  <c r="BK490" i="2"/>
  <c r="J490" i="2"/>
  <c r="BE490" i="2" s="1"/>
  <c r="BI488" i="2"/>
  <c r="BH488" i="2"/>
  <c r="BG488" i="2"/>
  <c r="BF488" i="2"/>
  <c r="T488" i="2"/>
  <c r="R488" i="2"/>
  <c r="P488" i="2"/>
  <c r="BK488" i="2"/>
  <c r="J488" i="2"/>
  <c r="BE488" i="2"/>
  <c r="BI486" i="2"/>
  <c r="BH486" i="2"/>
  <c r="BG486" i="2"/>
  <c r="BF486" i="2"/>
  <c r="T486" i="2"/>
  <c r="R486" i="2"/>
  <c r="P486" i="2"/>
  <c r="BK486" i="2"/>
  <c r="J486" i="2"/>
  <c r="BE486" i="2" s="1"/>
  <c r="BI484" i="2"/>
  <c r="BH484" i="2"/>
  <c r="BG484" i="2"/>
  <c r="BF484" i="2"/>
  <c r="T484" i="2"/>
  <c r="R484" i="2"/>
  <c r="P484" i="2"/>
  <c r="BK484" i="2"/>
  <c r="J484" i="2"/>
  <c r="BE484" i="2" s="1"/>
  <c r="BI482" i="2"/>
  <c r="BH482" i="2"/>
  <c r="BG482" i="2"/>
  <c r="BF482" i="2"/>
  <c r="T482" i="2"/>
  <c r="R482" i="2"/>
  <c r="P482" i="2"/>
  <c r="BK482" i="2"/>
  <c r="J482" i="2"/>
  <c r="BE482" i="2" s="1"/>
  <c r="BI480" i="2"/>
  <c r="BH480" i="2"/>
  <c r="BG480" i="2"/>
  <c r="BF480" i="2"/>
  <c r="T480" i="2"/>
  <c r="R480" i="2"/>
  <c r="P480" i="2"/>
  <c r="BK480" i="2"/>
  <c r="J480" i="2"/>
  <c r="BE480" i="2"/>
  <c r="BI478" i="2"/>
  <c r="BH478" i="2"/>
  <c r="BG478" i="2"/>
  <c r="BF478" i="2"/>
  <c r="T478" i="2"/>
  <c r="R478" i="2"/>
  <c r="P478" i="2"/>
  <c r="BK478" i="2"/>
  <c r="J478" i="2"/>
  <c r="BE478" i="2"/>
  <c r="BI476" i="2"/>
  <c r="BH476" i="2"/>
  <c r="BG476" i="2"/>
  <c r="BF476" i="2"/>
  <c r="T476" i="2"/>
  <c r="R476" i="2"/>
  <c r="P476" i="2"/>
  <c r="BK476" i="2"/>
  <c r="J476" i="2"/>
  <c r="BE476" i="2" s="1"/>
  <c r="BI474" i="2"/>
  <c r="BH474" i="2"/>
  <c r="BG474" i="2"/>
  <c r="BF474" i="2"/>
  <c r="T474" i="2"/>
  <c r="R474" i="2"/>
  <c r="P474" i="2"/>
  <c r="BK474" i="2"/>
  <c r="J474" i="2"/>
  <c r="BE474" i="2"/>
  <c r="BI471" i="2"/>
  <c r="BH471" i="2"/>
  <c r="BG471" i="2"/>
  <c r="BF471" i="2"/>
  <c r="T471" i="2"/>
  <c r="R471" i="2"/>
  <c r="P471" i="2"/>
  <c r="BK471" i="2"/>
  <c r="J471" i="2"/>
  <c r="BE471" i="2" s="1"/>
  <c r="BI469" i="2"/>
  <c r="BH469" i="2"/>
  <c r="BG469" i="2"/>
  <c r="BF469" i="2"/>
  <c r="T469" i="2"/>
  <c r="R469" i="2"/>
  <c r="P469" i="2"/>
  <c r="BK469" i="2"/>
  <c r="J469" i="2"/>
  <c r="BE469" i="2"/>
  <c r="BI467" i="2"/>
  <c r="BH467" i="2"/>
  <c r="BG467" i="2"/>
  <c r="BF467" i="2"/>
  <c r="T467" i="2"/>
  <c r="R467" i="2"/>
  <c r="P467" i="2"/>
  <c r="BK467" i="2"/>
  <c r="J467" i="2"/>
  <c r="BE467" i="2" s="1"/>
  <c r="BI465" i="2"/>
  <c r="BH465" i="2"/>
  <c r="BG465" i="2"/>
  <c r="BF465" i="2"/>
  <c r="T465" i="2"/>
  <c r="R465" i="2"/>
  <c r="P465" i="2"/>
  <c r="BK465" i="2"/>
  <c r="J465" i="2"/>
  <c r="BE465" i="2" s="1"/>
  <c r="BI463" i="2"/>
  <c r="BH463" i="2"/>
  <c r="BG463" i="2"/>
  <c r="BF463" i="2"/>
  <c r="T463" i="2"/>
  <c r="R463" i="2"/>
  <c r="P463" i="2"/>
  <c r="BK463" i="2"/>
  <c r="J463" i="2"/>
  <c r="BE463" i="2" s="1"/>
  <c r="BI461" i="2"/>
  <c r="BH461" i="2"/>
  <c r="BG461" i="2"/>
  <c r="BF461" i="2"/>
  <c r="T461" i="2"/>
  <c r="R461" i="2"/>
  <c r="P461" i="2"/>
  <c r="BK461" i="2"/>
  <c r="J461" i="2"/>
  <c r="BE461" i="2" s="1"/>
  <c r="BI459" i="2"/>
  <c r="BH459" i="2"/>
  <c r="BG459" i="2"/>
  <c r="BF459" i="2"/>
  <c r="T459" i="2"/>
  <c r="R459" i="2"/>
  <c r="P459" i="2"/>
  <c r="BK459" i="2"/>
  <c r="J459" i="2"/>
  <c r="BE459" i="2" s="1"/>
  <c r="BI457" i="2"/>
  <c r="BH457" i="2"/>
  <c r="BG457" i="2"/>
  <c r="BF457" i="2"/>
  <c r="T457" i="2"/>
  <c r="R457" i="2"/>
  <c r="P457" i="2"/>
  <c r="BK457" i="2"/>
  <c r="J457" i="2"/>
  <c r="BE457" i="2"/>
  <c r="BI455" i="2"/>
  <c r="BH455" i="2"/>
  <c r="BG455" i="2"/>
  <c r="BF455" i="2"/>
  <c r="T455" i="2"/>
  <c r="R455" i="2"/>
  <c r="P455" i="2"/>
  <c r="BK455" i="2"/>
  <c r="J455" i="2"/>
  <c r="BE455" i="2" s="1"/>
  <c r="BI453" i="2"/>
  <c r="BH453" i="2"/>
  <c r="BG453" i="2"/>
  <c r="BF453" i="2"/>
  <c r="T453" i="2"/>
  <c r="R453" i="2"/>
  <c r="P453" i="2"/>
  <c r="BK453" i="2"/>
  <c r="J453" i="2"/>
  <c r="BE453" i="2" s="1"/>
  <c r="BI451" i="2"/>
  <c r="BH451" i="2"/>
  <c r="BG451" i="2"/>
  <c r="BF451" i="2"/>
  <c r="T451" i="2"/>
  <c r="R451" i="2"/>
  <c r="P451" i="2"/>
  <c r="BK451" i="2"/>
  <c r="J451" i="2"/>
  <c r="BE451" i="2" s="1"/>
  <c r="BI449" i="2"/>
  <c r="BH449" i="2"/>
  <c r="BG449" i="2"/>
  <c r="BF449" i="2"/>
  <c r="T449" i="2"/>
  <c r="R449" i="2"/>
  <c r="P449" i="2"/>
  <c r="BK449" i="2"/>
  <c r="J449" i="2"/>
  <c r="BE449" i="2" s="1"/>
  <c r="BI447" i="2"/>
  <c r="BH447" i="2"/>
  <c r="BG447" i="2"/>
  <c r="BF447" i="2"/>
  <c r="T447" i="2"/>
  <c r="R447" i="2"/>
  <c r="P447" i="2"/>
  <c r="BK447" i="2"/>
  <c r="J447" i="2"/>
  <c r="BE447" i="2" s="1"/>
  <c r="BI445" i="2"/>
  <c r="BH445" i="2"/>
  <c r="BG445" i="2"/>
  <c r="BF445" i="2"/>
  <c r="T445" i="2"/>
  <c r="R445" i="2"/>
  <c r="P445" i="2"/>
  <c r="BK445" i="2"/>
  <c r="J445" i="2"/>
  <c r="BE445" i="2" s="1"/>
  <c r="BI443" i="2"/>
  <c r="BH443" i="2"/>
  <c r="BG443" i="2"/>
  <c r="BF443" i="2"/>
  <c r="T443" i="2"/>
  <c r="R443" i="2"/>
  <c r="P443" i="2"/>
  <c r="BK443" i="2"/>
  <c r="J443" i="2"/>
  <c r="BE443" i="2" s="1"/>
  <c r="BI441" i="2"/>
  <c r="BH441" i="2"/>
  <c r="BG441" i="2"/>
  <c r="BF441" i="2"/>
  <c r="T441" i="2"/>
  <c r="R441" i="2"/>
  <c r="P441" i="2"/>
  <c r="BK441" i="2"/>
  <c r="J441" i="2"/>
  <c r="BE441" i="2"/>
  <c r="BI439" i="2"/>
  <c r="BH439" i="2"/>
  <c r="BG439" i="2"/>
  <c r="BF439" i="2"/>
  <c r="T439" i="2"/>
  <c r="R439" i="2"/>
  <c r="P439" i="2"/>
  <c r="BK439" i="2"/>
  <c r="J439" i="2"/>
  <c r="BE439" i="2" s="1"/>
  <c r="BI437" i="2"/>
  <c r="BH437" i="2"/>
  <c r="BG437" i="2"/>
  <c r="BF437" i="2"/>
  <c r="T437" i="2"/>
  <c r="R437" i="2"/>
  <c r="P437" i="2"/>
  <c r="BK437" i="2"/>
  <c r="J437" i="2"/>
  <c r="BE437" i="2" s="1"/>
  <c r="BI435" i="2"/>
  <c r="BH435" i="2"/>
  <c r="BG435" i="2"/>
  <c r="BF435" i="2"/>
  <c r="T435" i="2"/>
  <c r="R435" i="2"/>
  <c r="P435" i="2"/>
  <c r="BK435" i="2"/>
  <c r="J435" i="2"/>
  <c r="BE435" i="2" s="1"/>
  <c r="BI433" i="2"/>
  <c r="BH433" i="2"/>
  <c r="BG433" i="2"/>
  <c r="BF433" i="2"/>
  <c r="T433" i="2"/>
  <c r="R433" i="2"/>
  <c r="P433" i="2"/>
  <c r="BK433" i="2"/>
  <c r="J433" i="2"/>
  <c r="BE433" i="2"/>
  <c r="BI431" i="2"/>
  <c r="BH431" i="2"/>
  <c r="BG431" i="2"/>
  <c r="BF431" i="2"/>
  <c r="T431" i="2"/>
  <c r="R431" i="2"/>
  <c r="P431" i="2"/>
  <c r="BK431" i="2"/>
  <c r="J431" i="2"/>
  <c r="BE431" i="2" s="1"/>
  <c r="BI429" i="2"/>
  <c r="BH429" i="2"/>
  <c r="BG429" i="2"/>
  <c r="BF429" i="2"/>
  <c r="T429" i="2"/>
  <c r="R429" i="2"/>
  <c r="P429" i="2"/>
  <c r="BK429" i="2"/>
  <c r="J429" i="2"/>
  <c r="BE429" i="2"/>
  <c r="BI427" i="2"/>
  <c r="BH427" i="2"/>
  <c r="BG427" i="2"/>
  <c r="BF427" i="2"/>
  <c r="T427" i="2"/>
  <c r="R427" i="2"/>
  <c r="P427" i="2"/>
  <c r="BK427" i="2"/>
  <c r="J427" i="2"/>
  <c r="BE427" i="2" s="1"/>
  <c r="BI425" i="2"/>
  <c r="BH425" i="2"/>
  <c r="BG425" i="2"/>
  <c r="BF425" i="2"/>
  <c r="T425" i="2"/>
  <c r="R425" i="2"/>
  <c r="P425" i="2"/>
  <c r="BK425" i="2"/>
  <c r="J425" i="2"/>
  <c r="BE425" i="2"/>
  <c r="BI423" i="2"/>
  <c r="BH423" i="2"/>
  <c r="BG423" i="2"/>
  <c r="BF423" i="2"/>
  <c r="T423" i="2"/>
  <c r="R423" i="2"/>
  <c r="P423" i="2"/>
  <c r="BK423" i="2"/>
  <c r="J423" i="2"/>
  <c r="BE423" i="2" s="1"/>
  <c r="BI421" i="2"/>
  <c r="BH421" i="2"/>
  <c r="BG421" i="2"/>
  <c r="BF421" i="2"/>
  <c r="T421" i="2"/>
  <c r="R421" i="2"/>
  <c r="P421" i="2"/>
  <c r="BK421" i="2"/>
  <c r="J421" i="2"/>
  <c r="BE421" i="2"/>
  <c r="BI419" i="2"/>
  <c r="BH419" i="2"/>
  <c r="BG419" i="2"/>
  <c r="BF419" i="2"/>
  <c r="T419" i="2"/>
  <c r="R419" i="2"/>
  <c r="P419" i="2"/>
  <c r="BK419" i="2"/>
  <c r="J419" i="2"/>
  <c r="BE419" i="2" s="1"/>
  <c r="BI415" i="2"/>
  <c r="BH415" i="2"/>
  <c r="BG415" i="2"/>
  <c r="BF415" i="2"/>
  <c r="T415" i="2"/>
  <c r="R415" i="2"/>
  <c r="P415" i="2"/>
  <c r="BK415" i="2"/>
  <c r="J415" i="2"/>
  <c r="BE415" i="2" s="1"/>
  <c r="BI413" i="2"/>
  <c r="BH413" i="2"/>
  <c r="BG413" i="2"/>
  <c r="BF413" i="2"/>
  <c r="T413" i="2"/>
  <c r="R413" i="2"/>
  <c r="R384" i="2" s="1"/>
  <c r="P413" i="2"/>
  <c r="BK413" i="2"/>
  <c r="J413" i="2"/>
  <c r="BE413" i="2" s="1"/>
  <c r="BI411" i="2"/>
  <c r="BH411" i="2"/>
  <c r="BG411" i="2"/>
  <c r="BF411" i="2"/>
  <c r="T411" i="2"/>
  <c r="R411" i="2"/>
  <c r="P411" i="2"/>
  <c r="BK411" i="2"/>
  <c r="J411" i="2"/>
  <c r="BE411" i="2" s="1"/>
  <c r="BI409" i="2"/>
  <c r="BH409" i="2"/>
  <c r="BG409" i="2"/>
  <c r="BF409" i="2"/>
  <c r="T409" i="2"/>
  <c r="R409" i="2"/>
  <c r="P409" i="2"/>
  <c r="BK409" i="2"/>
  <c r="J409" i="2"/>
  <c r="BE409" i="2" s="1"/>
  <c r="BI407" i="2"/>
  <c r="BH407" i="2"/>
  <c r="BG407" i="2"/>
  <c r="BF407" i="2"/>
  <c r="T407" i="2"/>
  <c r="R407" i="2"/>
  <c r="P407" i="2"/>
  <c r="BK407" i="2"/>
  <c r="J407" i="2"/>
  <c r="BE407" i="2"/>
  <c r="BI405" i="2"/>
  <c r="BH405" i="2"/>
  <c r="BG405" i="2"/>
  <c r="BF405" i="2"/>
  <c r="T405" i="2"/>
  <c r="R405" i="2"/>
  <c r="P405" i="2"/>
  <c r="BK405" i="2"/>
  <c r="J405" i="2"/>
  <c r="BE405" i="2" s="1"/>
  <c r="BI403" i="2"/>
  <c r="BH403" i="2"/>
  <c r="BG403" i="2"/>
  <c r="BF403" i="2"/>
  <c r="T403" i="2"/>
  <c r="R403" i="2"/>
  <c r="P403" i="2"/>
  <c r="BK403" i="2"/>
  <c r="J403" i="2"/>
  <c r="BE403" i="2" s="1"/>
  <c r="BI401" i="2"/>
  <c r="BH401" i="2"/>
  <c r="BG401" i="2"/>
  <c r="BF401" i="2"/>
  <c r="T401" i="2"/>
  <c r="R401" i="2"/>
  <c r="P401" i="2"/>
  <c r="BK401" i="2"/>
  <c r="J401" i="2"/>
  <c r="BE401" i="2" s="1"/>
  <c r="BI399" i="2"/>
  <c r="BH399" i="2"/>
  <c r="BG399" i="2"/>
  <c r="BF399" i="2"/>
  <c r="T399" i="2"/>
  <c r="R399" i="2"/>
  <c r="P399" i="2"/>
  <c r="BK399" i="2"/>
  <c r="J399" i="2"/>
  <c r="BE399" i="2" s="1"/>
  <c r="BI397" i="2"/>
  <c r="BH397" i="2"/>
  <c r="BG397" i="2"/>
  <c r="BF397" i="2"/>
  <c r="T397" i="2"/>
  <c r="R397" i="2"/>
  <c r="P397" i="2"/>
  <c r="BK397" i="2"/>
  <c r="J397" i="2"/>
  <c r="BE397" i="2" s="1"/>
  <c r="BI395" i="2"/>
  <c r="BH395" i="2"/>
  <c r="BG395" i="2"/>
  <c r="BF395" i="2"/>
  <c r="T395" i="2"/>
  <c r="R395" i="2"/>
  <c r="P395" i="2"/>
  <c r="BK395" i="2"/>
  <c r="J395" i="2"/>
  <c r="BE395" i="2" s="1"/>
  <c r="BI393" i="2"/>
  <c r="BH393" i="2"/>
  <c r="BG393" i="2"/>
  <c r="BF393" i="2"/>
  <c r="T393" i="2"/>
  <c r="R393" i="2"/>
  <c r="P393" i="2"/>
  <c r="BK393" i="2"/>
  <c r="J393" i="2"/>
  <c r="BE393" i="2" s="1"/>
  <c r="BI391" i="2"/>
  <c r="BH391" i="2"/>
  <c r="BG391" i="2"/>
  <c r="BF391" i="2"/>
  <c r="T391" i="2"/>
  <c r="R391" i="2"/>
  <c r="P391" i="2"/>
  <c r="BK391" i="2"/>
  <c r="J391" i="2"/>
  <c r="BE391" i="2"/>
  <c r="BI389" i="2"/>
  <c r="BH389" i="2"/>
  <c r="BG389" i="2"/>
  <c r="BF389" i="2"/>
  <c r="T389" i="2"/>
  <c r="R389" i="2"/>
  <c r="P389" i="2"/>
  <c r="BK389" i="2"/>
  <c r="J389" i="2"/>
  <c r="BE389" i="2" s="1"/>
  <c r="BI387" i="2"/>
  <c r="BH387" i="2"/>
  <c r="BG387" i="2"/>
  <c r="BF387" i="2"/>
  <c r="T387" i="2"/>
  <c r="R387" i="2"/>
  <c r="P387" i="2"/>
  <c r="BK387" i="2"/>
  <c r="J387" i="2"/>
  <c r="BE387" i="2" s="1"/>
  <c r="BI385" i="2"/>
  <c r="BH385" i="2"/>
  <c r="BG385" i="2"/>
  <c r="BF385" i="2"/>
  <c r="T385" i="2"/>
  <c r="R385" i="2"/>
  <c r="P385" i="2"/>
  <c r="BK385" i="2"/>
  <c r="BK384" i="2" s="1"/>
  <c r="J384" i="2" s="1"/>
  <c r="J106" i="2" s="1"/>
  <c r="J385" i="2"/>
  <c r="BE385" i="2"/>
  <c r="BI383" i="2"/>
  <c r="BH383" i="2"/>
  <c r="BG383" i="2"/>
  <c r="BF383" i="2"/>
  <c r="T383" i="2"/>
  <c r="R383" i="2"/>
  <c r="P383" i="2"/>
  <c r="BK383" i="2"/>
  <c r="J383" i="2"/>
  <c r="BE383" i="2" s="1"/>
  <c r="BI381" i="2"/>
  <c r="BH381" i="2"/>
  <c r="BG381" i="2"/>
  <c r="BF381" i="2"/>
  <c r="T381" i="2"/>
  <c r="R381" i="2"/>
  <c r="P381" i="2"/>
  <c r="BK381" i="2"/>
  <c r="J381" i="2"/>
  <c r="BE381" i="2" s="1"/>
  <c r="BI378" i="2"/>
  <c r="BH378" i="2"/>
  <c r="BG378" i="2"/>
  <c r="BF378" i="2"/>
  <c r="T378" i="2"/>
  <c r="R378" i="2"/>
  <c r="P378" i="2"/>
  <c r="BK378" i="2"/>
  <c r="J378" i="2"/>
  <c r="BE378" i="2" s="1"/>
  <c r="BI376" i="2"/>
  <c r="BH376" i="2"/>
  <c r="BG376" i="2"/>
  <c r="BF376" i="2"/>
  <c r="T376" i="2"/>
  <c r="R376" i="2"/>
  <c r="P376" i="2"/>
  <c r="BK376" i="2"/>
  <c r="J376" i="2"/>
  <c r="BE376" i="2" s="1"/>
  <c r="BI374" i="2"/>
  <c r="BH374" i="2"/>
  <c r="BG374" i="2"/>
  <c r="BF374" i="2"/>
  <c r="T374" i="2"/>
  <c r="R374" i="2"/>
  <c r="P374" i="2"/>
  <c r="BK374" i="2"/>
  <c r="J374" i="2"/>
  <c r="BE374" i="2" s="1"/>
  <c r="BI370" i="2"/>
  <c r="BH370" i="2"/>
  <c r="BG370" i="2"/>
  <c r="BF370" i="2"/>
  <c r="T370" i="2"/>
  <c r="R370" i="2"/>
  <c r="P370" i="2"/>
  <c r="BK370" i="2"/>
  <c r="J370" i="2"/>
  <c r="BE370" i="2" s="1"/>
  <c r="BI368" i="2"/>
  <c r="BH368" i="2"/>
  <c r="BG368" i="2"/>
  <c r="BF368" i="2"/>
  <c r="T368" i="2"/>
  <c r="R368" i="2"/>
  <c r="P368" i="2"/>
  <c r="BK368" i="2"/>
  <c r="J368" i="2"/>
  <c r="BE368" i="2" s="1"/>
  <c r="BI366" i="2"/>
  <c r="BH366" i="2"/>
  <c r="BG366" i="2"/>
  <c r="BF366" i="2"/>
  <c r="T366" i="2"/>
  <c r="R366" i="2"/>
  <c r="P366" i="2"/>
  <c r="BK366" i="2"/>
  <c r="J366" i="2"/>
  <c r="BE366" i="2"/>
  <c r="BI363" i="2"/>
  <c r="BH363" i="2"/>
  <c r="BG363" i="2"/>
  <c r="BF363" i="2"/>
  <c r="T363" i="2"/>
  <c r="R363" i="2"/>
  <c r="P363" i="2"/>
  <c r="BK363" i="2"/>
  <c r="J363" i="2"/>
  <c r="BE363" i="2" s="1"/>
  <c r="BI360" i="2"/>
  <c r="BH360" i="2"/>
  <c r="BG360" i="2"/>
  <c r="BF360" i="2"/>
  <c r="T360" i="2"/>
  <c r="R360" i="2"/>
  <c r="P360" i="2"/>
  <c r="BK360" i="2"/>
  <c r="J360" i="2"/>
  <c r="BE360" i="2" s="1"/>
  <c r="BI357" i="2"/>
  <c r="BH357" i="2"/>
  <c r="BG357" i="2"/>
  <c r="BF357" i="2"/>
  <c r="T357" i="2"/>
  <c r="R357" i="2"/>
  <c r="P357" i="2"/>
  <c r="BK357" i="2"/>
  <c r="J357" i="2"/>
  <c r="BE357" i="2" s="1"/>
  <c r="BI355" i="2"/>
  <c r="BH355" i="2"/>
  <c r="BG355" i="2"/>
  <c r="BF355" i="2"/>
  <c r="T355" i="2"/>
  <c r="R355" i="2"/>
  <c r="P355" i="2"/>
  <c r="BK355" i="2"/>
  <c r="J355" i="2"/>
  <c r="BE355" i="2"/>
  <c r="BI352" i="2"/>
  <c r="BH352" i="2"/>
  <c r="BG352" i="2"/>
  <c r="BF352" i="2"/>
  <c r="T352" i="2"/>
  <c r="R352" i="2"/>
  <c r="P352" i="2"/>
  <c r="BK352" i="2"/>
  <c r="J352" i="2"/>
  <c r="BE352" i="2" s="1"/>
  <c r="BI349" i="2"/>
  <c r="BH349" i="2"/>
  <c r="BG349" i="2"/>
  <c r="BF349" i="2"/>
  <c r="T349" i="2"/>
  <c r="R349" i="2"/>
  <c r="P349" i="2"/>
  <c r="BK349" i="2"/>
  <c r="J349" i="2"/>
  <c r="BE349" i="2"/>
  <c r="BI346" i="2"/>
  <c r="BH346" i="2"/>
  <c r="BG346" i="2"/>
  <c r="BF346" i="2"/>
  <c r="T346" i="2"/>
  <c r="R346" i="2"/>
  <c r="P346" i="2"/>
  <c r="BK346" i="2"/>
  <c r="J346" i="2"/>
  <c r="BE346" i="2" s="1"/>
  <c r="BI344" i="2"/>
  <c r="BH344" i="2"/>
  <c r="BG344" i="2"/>
  <c r="BF344" i="2"/>
  <c r="T344" i="2"/>
  <c r="R344" i="2"/>
  <c r="P344" i="2"/>
  <c r="BK344" i="2"/>
  <c r="J344" i="2"/>
  <c r="BE344" i="2" s="1"/>
  <c r="BI342" i="2"/>
  <c r="BH342" i="2"/>
  <c r="BG342" i="2"/>
  <c r="BF342" i="2"/>
  <c r="T342" i="2"/>
  <c r="R342" i="2"/>
  <c r="P342" i="2"/>
  <c r="BK342" i="2"/>
  <c r="BK321" i="2" s="1"/>
  <c r="J321" i="2" s="1"/>
  <c r="J105" i="2" s="1"/>
  <c r="J342" i="2"/>
  <c r="BE342" i="2" s="1"/>
  <c r="BI340" i="2"/>
  <c r="BH340" i="2"/>
  <c r="BG340" i="2"/>
  <c r="BF340" i="2"/>
  <c r="T340" i="2"/>
  <c r="R340" i="2"/>
  <c r="P340" i="2"/>
  <c r="BK340" i="2"/>
  <c r="J340" i="2"/>
  <c r="BE340" i="2"/>
  <c r="BI338" i="2"/>
  <c r="BH338" i="2"/>
  <c r="BG338" i="2"/>
  <c r="BF338" i="2"/>
  <c r="T338" i="2"/>
  <c r="R338" i="2"/>
  <c r="P338" i="2"/>
  <c r="BK338" i="2"/>
  <c r="J338" i="2"/>
  <c r="BE338" i="2" s="1"/>
  <c r="BI336" i="2"/>
  <c r="BH336" i="2"/>
  <c r="BG336" i="2"/>
  <c r="BF336" i="2"/>
  <c r="T336" i="2"/>
  <c r="R336" i="2"/>
  <c r="P336" i="2"/>
  <c r="BK336" i="2"/>
  <c r="J336" i="2"/>
  <c r="BE336" i="2" s="1"/>
  <c r="BI334" i="2"/>
  <c r="BH334" i="2"/>
  <c r="BG334" i="2"/>
  <c r="BF334" i="2"/>
  <c r="T334" i="2"/>
  <c r="R334" i="2"/>
  <c r="P334" i="2"/>
  <c r="BK334" i="2"/>
  <c r="J334" i="2"/>
  <c r="BE334" i="2" s="1"/>
  <c r="BI332" i="2"/>
  <c r="BH332" i="2"/>
  <c r="BG332" i="2"/>
  <c r="BF332" i="2"/>
  <c r="T332" i="2"/>
  <c r="R332" i="2"/>
  <c r="P332" i="2"/>
  <c r="BK332" i="2"/>
  <c r="J332" i="2"/>
  <c r="BE332" i="2" s="1"/>
  <c r="BI330" i="2"/>
  <c r="BH330" i="2"/>
  <c r="BG330" i="2"/>
  <c r="BF330" i="2"/>
  <c r="T330" i="2"/>
  <c r="R330" i="2"/>
  <c r="P330" i="2"/>
  <c r="BK330" i="2"/>
  <c r="J330" i="2"/>
  <c r="BE330" i="2" s="1"/>
  <c r="BI328" i="2"/>
  <c r="BH328" i="2"/>
  <c r="BG328" i="2"/>
  <c r="BF328" i="2"/>
  <c r="T328" i="2"/>
  <c r="R328" i="2"/>
  <c r="P328" i="2"/>
  <c r="BK328" i="2"/>
  <c r="J328" i="2"/>
  <c r="BE328" i="2"/>
  <c r="BI326" i="2"/>
  <c r="BH326" i="2"/>
  <c r="BG326" i="2"/>
  <c r="BF326" i="2"/>
  <c r="T326" i="2"/>
  <c r="R326" i="2"/>
  <c r="P326" i="2"/>
  <c r="BK326" i="2"/>
  <c r="J326" i="2"/>
  <c r="BE326" i="2" s="1"/>
  <c r="BI324" i="2"/>
  <c r="BH324" i="2"/>
  <c r="BG324" i="2"/>
  <c r="BF324" i="2"/>
  <c r="T324" i="2"/>
  <c r="R324" i="2"/>
  <c r="P324" i="2"/>
  <c r="BK324" i="2"/>
  <c r="J324" i="2"/>
  <c r="BE324" i="2"/>
  <c r="BI322" i="2"/>
  <c r="BH322" i="2"/>
  <c r="BG322" i="2"/>
  <c r="BF322" i="2"/>
  <c r="T322" i="2"/>
  <c r="R322" i="2"/>
  <c r="P322" i="2"/>
  <c r="BK322" i="2"/>
  <c r="J322" i="2"/>
  <c r="BE322" i="2"/>
  <c r="BI319" i="2"/>
  <c r="BH319" i="2"/>
  <c r="BG319" i="2"/>
  <c r="BF319" i="2"/>
  <c r="T319" i="2"/>
  <c r="R319" i="2"/>
  <c r="P319" i="2"/>
  <c r="BK319" i="2"/>
  <c r="J319" i="2"/>
  <c r="BE319" i="2" s="1"/>
  <c r="BI317" i="2"/>
  <c r="BH317" i="2"/>
  <c r="BG317" i="2"/>
  <c r="BF317" i="2"/>
  <c r="T317" i="2"/>
  <c r="R317" i="2"/>
  <c r="P317" i="2"/>
  <c r="BK317" i="2"/>
  <c r="J317" i="2"/>
  <c r="BE317" i="2"/>
  <c r="BI315" i="2"/>
  <c r="BH315" i="2"/>
  <c r="BG315" i="2"/>
  <c r="BF315" i="2"/>
  <c r="T315" i="2"/>
  <c r="R315" i="2"/>
  <c r="P315" i="2"/>
  <c r="BK315" i="2"/>
  <c r="J315" i="2"/>
  <c r="BE315" i="2" s="1"/>
  <c r="BI313" i="2"/>
  <c r="BH313" i="2"/>
  <c r="BG313" i="2"/>
  <c r="BF313" i="2"/>
  <c r="T313" i="2"/>
  <c r="R313" i="2"/>
  <c r="P313" i="2"/>
  <c r="BK313" i="2"/>
  <c r="J313" i="2"/>
  <c r="BE313" i="2" s="1"/>
  <c r="BI311" i="2"/>
  <c r="BH311" i="2"/>
  <c r="BG311" i="2"/>
  <c r="BF311" i="2"/>
  <c r="T311" i="2"/>
  <c r="R311" i="2"/>
  <c r="P311" i="2"/>
  <c r="BK311" i="2"/>
  <c r="J311" i="2"/>
  <c r="BE311" i="2" s="1"/>
  <c r="BI309" i="2"/>
  <c r="BH309" i="2"/>
  <c r="BG309" i="2"/>
  <c r="BF309" i="2"/>
  <c r="T309" i="2"/>
  <c r="R309" i="2"/>
  <c r="P309" i="2"/>
  <c r="BK309" i="2"/>
  <c r="J309" i="2"/>
  <c r="BE309" i="2" s="1"/>
  <c r="BI307" i="2"/>
  <c r="BH307" i="2"/>
  <c r="BG307" i="2"/>
  <c r="BF307" i="2"/>
  <c r="T307" i="2"/>
  <c r="R307" i="2"/>
  <c r="P307" i="2"/>
  <c r="BK307" i="2"/>
  <c r="J307" i="2"/>
  <c r="BE307" i="2" s="1"/>
  <c r="BI305" i="2"/>
  <c r="BH305" i="2"/>
  <c r="BG305" i="2"/>
  <c r="BF305" i="2"/>
  <c r="T305" i="2"/>
  <c r="R305" i="2"/>
  <c r="P305" i="2"/>
  <c r="BK305" i="2"/>
  <c r="J305" i="2"/>
  <c r="BE305" i="2" s="1"/>
  <c r="BI303" i="2"/>
  <c r="BH303" i="2"/>
  <c r="BG303" i="2"/>
  <c r="BF303" i="2"/>
  <c r="T303" i="2"/>
  <c r="R303" i="2"/>
  <c r="P303" i="2"/>
  <c r="BK303" i="2"/>
  <c r="J303" i="2"/>
  <c r="BE303" i="2" s="1"/>
  <c r="BI301" i="2"/>
  <c r="BH301" i="2"/>
  <c r="BG301" i="2"/>
  <c r="BF301" i="2"/>
  <c r="T301" i="2"/>
  <c r="R301" i="2"/>
  <c r="P301" i="2"/>
  <c r="BK301" i="2"/>
  <c r="J301" i="2"/>
  <c r="BE301" i="2"/>
  <c r="BI299" i="2"/>
  <c r="BH299" i="2"/>
  <c r="BG299" i="2"/>
  <c r="BF299" i="2"/>
  <c r="T299" i="2"/>
  <c r="R299" i="2"/>
  <c r="P299" i="2"/>
  <c r="BK299" i="2"/>
  <c r="J299" i="2"/>
  <c r="BE299" i="2" s="1"/>
  <c r="BI297" i="2"/>
  <c r="BH297" i="2"/>
  <c r="BG297" i="2"/>
  <c r="BF297" i="2"/>
  <c r="T297" i="2"/>
  <c r="R297" i="2"/>
  <c r="P297" i="2"/>
  <c r="BK297" i="2"/>
  <c r="J297" i="2"/>
  <c r="BE297" i="2" s="1"/>
  <c r="BI295" i="2"/>
  <c r="BH295" i="2"/>
  <c r="BG295" i="2"/>
  <c r="BF295" i="2"/>
  <c r="T295" i="2"/>
  <c r="R295" i="2"/>
  <c r="P295" i="2"/>
  <c r="BK295" i="2"/>
  <c r="J295" i="2"/>
  <c r="BE295" i="2" s="1"/>
  <c r="BI293" i="2"/>
  <c r="BH293" i="2"/>
  <c r="BG293" i="2"/>
  <c r="BF293" i="2"/>
  <c r="T293" i="2"/>
  <c r="R293" i="2"/>
  <c r="P293" i="2"/>
  <c r="BK293" i="2"/>
  <c r="J293" i="2"/>
  <c r="BE293" i="2" s="1"/>
  <c r="BI289" i="2"/>
  <c r="BH289" i="2"/>
  <c r="BG289" i="2"/>
  <c r="BF289" i="2"/>
  <c r="T289" i="2"/>
  <c r="R289" i="2"/>
  <c r="P289" i="2"/>
  <c r="BK289" i="2"/>
  <c r="J289" i="2"/>
  <c r="BE289" i="2"/>
  <c r="BI286" i="2"/>
  <c r="BH286" i="2"/>
  <c r="BG286" i="2"/>
  <c r="BF286" i="2"/>
  <c r="T286" i="2"/>
  <c r="T285" i="2" s="1"/>
  <c r="R286" i="2"/>
  <c r="R285" i="2" s="1"/>
  <c r="P286" i="2"/>
  <c r="P285" i="2" s="1"/>
  <c r="BK286" i="2"/>
  <c r="BK285" i="2" s="1"/>
  <c r="J285" i="2"/>
  <c r="J102" i="2" s="1"/>
  <c r="J286" i="2"/>
  <c r="BE286" i="2"/>
  <c r="BI283" i="2"/>
  <c r="BH283" i="2"/>
  <c r="BG283" i="2"/>
  <c r="BF283" i="2"/>
  <c r="T283" i="2"/>
  <c r="R283" i="2"/>
  <c r="P283" i="2"/>
  <c r="BK283" i="2"/>
  <c r="J283" i="2"/>
  <c r="BE283" i="2"/>
  <c r="BI277" i="2"/>
  <c r="BH277" i="2"/>
  <c r="BG277" i="2"/>
  <c r="BF277" i="2"/>
  <c r="T277" i="2"/>
  <c r="R277" i="2"/>
  <c r="P277" i="2"/>
  <c r="BK277" i="2"/>
  <c r="J277" i="2"/>
  <c r="BE277" i="2" s="1"/>
  <c r="BI275" i="2"/>
  <c r="BH275" i="2"/>
  <c r="BG275" i="2"/>
  <c r="BF275" i="2"/>
  <c r="T275" i="2"/>
  <c r="R275" i="2"/>
  <c r="P275" i="2"/>
  <c r="BK275" i="2"/>
  <c r="J275" i="2"/>
  <c r="BE275" i="2" s="1"/>
  <c r="BI273" i="2"/>
  <c r="BH273" i="2"/>
  <c r="BG273" i="2"/>
  <c r="BF273" i="2"/>
  <c r="T273" i="2"/>
  <c r="R273" i="2"/>
  <c r="P273" i="2"/>
  <c r="BK273" i="2"/>
  <c r="J273" i="2"/>
  <c r="BE273" i="2" s="1"/>
  <c r="BI271" i="2"/>
  <c r="BH271" i="2"/>
  <c r="BG271" i="2"/>
  <c r="BF271" i="2"/>
  <c r="T271" i="2"/>
  <c r="R271" i="2"/>
  <c r="P271" i="2"/>
  <c r="BK271" i="2"/>
  <c r="J271" i="2"/>
  <c r="BE271" i="2" s="1"/>
  <c r="BI269" i="2"/>
  <c r="BH269" i="2"/>
  <c r="BG269" i="2"/>
  <c r="BF269" i="2"/>
  <c r="T269" i="2"/>
  <c r="R269" i="2"/>
  <c r="P269" i="2"/>
  <c r="BK269" i="2"/>
  <c r="J269" i="2"/>
  <c r="BE269" i="2" s="1"/>
  <c r="BI267" i="2"/>
  <c r="BH267" i="2"/>
  <c r="BG267" i="2"/>
  <c r="BF267" i="2"/>
  <c r="T267" i="2"/>
  <c r="R267" i="2"/>
  <c r="P267" i="2"/>
  <c r="BK267" i="2"/>
  <c r="J267" i="2"/>
  <c r="BE267" i="2" s="1"/>
  <c r="BI265" i="2"/>
  <c r="BH265" i="2"/>
  <c r="BG265" i="2"/>
  <c r="BF265" i="2"/>
  <c r="T265" i="2"/>
  <c r="R265" i="2"/>
  <c r="P265" i="2"/>
  <c r="BK265" i="2"/>
  <c r="J265" i="2"/>
  <c r="BE265" i="2" s="1"/>
  <c r="BI263" i="2"/>
  <c r="BH263" i="2"/>
  <c r="BG263" i="2"/>
  <c r="BF263" i="2"/>
  <c r="T263" i="2"/>
  <c r="R263" i="2"/>
  <c r="P263" i="2"/>
  <c r="BK263" i="2"/>
  <c r="J263" i="2"/>
  <c r="BE263" i="2"/>
  <c r="BI261" i="2"/>
  <c r="BH261" i="2"/>
  <c r="BG261" i="2"/>
  <c r="BF261" i="2"/>
  <c r="T261" i="2"/>
  <c r="R261" i="2"/>
  <c r="P261" i="2"/>
  <c r="BK261" i="2"/>
  <c r="J261" i="2"/>
  <c r="BE261" i="2" s="1"/>
  <c r="BI259" i="2"/>
  <c r="BH259" i="2"/>
  <c r="BG259" i="2"/>
  <c r="BF259" i="2"/>
  <c r="T259" i="2"/>
  <c r="R259" i="2"/>
  <c r="P259" i="2"/>
  <c r="BK259" i="2"/>
  <c r="J259" i="2"/>
  <c r="BE259" i="2" s="1"/>
  <c r="BI256" i="2"/>
  <c r="BH256" i="2"/>
  <c r="BG256" i="2"/>
  <c r="BF256" i="2"/>
  <c r="T256" i="2"/>
  <c r="R256" i="2"/>
  <c r="R255" i="2" s="1"/>
  <c r="P256" i="2"/>
  <c r="BK256" i="2"/>
  <c r="J256" i="2"/>
  <c r="BE256" i="2"/>
  <c r="BI253" i="2"/>
  <c r="BH253" i="2"/>
  <c r="BG253" i="2"/>
  <c r="BF253" i="2"/>
  <c r="T253" i="2"/>
  <c r="R253" i="2"/>
  <c r="P253" i="2"/>
  <c r="BK253" i="2"/>
  <c r="J253" i="2"/>
  <c r="BE253" i="2" s="1"/>
  <c r="BI251" i="2"/>
  <c r="BH251" i="2"/>
  <c r="BG251" i="2"/>
  <c r="BF251" i="2"/>
  <c r="T251" i="2"/>
  <c r="R251" i="2"/>
  <c r="P251" i="2"/>
  <c r="BK251" i="2"/>
  <c r="J251" i="2"/>
  <c r="BE251" i="2"/>
  <c r="BI248" i="2"/>
  <c r="BH248" i="2"/>
  <c r="BG248" i="2"/>
  <c r="BF248" i="2"/>
  <c r="T248" i="2"/>
  <c r="R248" i="2"/>
  <c r="P248" i="2"/>
  <c r="BK248" i="2"/>
  <c r="J248" i="2"/>
  <c r="BE248" i="2" s="1"/>
  <c r="BI246" i="2"/>
  <c r="BH246" i="2"/>
  <c r="BG246" i="2"/>
  <c r="BF246" i="2"/>
  <c r="T246" i="2"/>
  <c r="R246" i="2"/>
  <c r="P246" i="2"/>
  <c r="BK246" i="2"/>
  <c r="J246" i="2"/>
  <c r="BE246" i="2" s="1"/>
  <c r="BI244" i="2"/>
  <c r="BH244" i="2"/>
  <c r="BG244" i="2"/>
  <c r="BF244" i="2"/>
  <c r="T244" i="2"/>
  <c r="R244" i="2"/>
  <c r="P244" i="2"/>
  <c r="BK244" i="2"/>
  <c r="J244" i="2"/>
  <c r="BE244" i="2" s="1"/>
  <c r="BI242" i="2"/>
  <c r="BH242" i="2"/>
  <c r="BG242" i="2"/>
  <c r="BF242" i="2"/>
  <c r="T242" i="2"/>
  <c r="R242" i="2"/>
  <c r="P242" i="2"/>
  <c r="BK242" i="2"/>
  <c r="J242" i="2"/>
  <c r="BE242" i="2" s="1"/>
  <c r="BI240" i="2"/>
  <c r="BH240" i="2"/>
  <c r="BG240" i="2"/>
  <c r="BF240" i="2"/>
  <c r="T240" i="2"/>
  <c r="R240" i="2"/>
  <c r="P240" i="2"/>
  <c r="BK240" i="2"/>
  <c r="J240" i="2"/>
  <c r="BE240" i="2" s="1"/>
  <c r="BI238" i="2"/>
  <c r="BH238" i="2"/>
  <c r="BG238" i="2"/>
  <c r="BF238" i="2"/>
  <c r="T238" i="2"/>
  <c r="R238" i="2"/>
  <c r="P238" i="2"/>
  <c r="BK238" i="2"/>
  <c r="J238" i="2"/>
  <c r="BE238" i="2"/>
  <c r="BI236" i="2"/>
  <c r="BH236" i="2"/>
  <c r="BG236" i="2"/>
  <c r="BF236" i="2"/>
  <c r="T236" i="2"/>
  <c r="R236" i="2"/>
  <c r="P236" i="2"/>
  <c r="BK236" i="2"/>
  <c r="J236" i="2"/>
  <c r="BE236" i="2" s="1"/>
  <c r="BI234" i="2"/>
  <c r="BH234" i="2"/>
  <c r="BG234" i="2"/>
  <c r="BF234" i="2"/>
  <c r="T234" i="2"/>
  <c r="R234" i="2"/>
  <c r="P234" i="2"/>
  <c r="BK234" i="2"/>
  <c r="J234" i="2"/>
  <c r="BE234" i="2"/>
  <c r="BI232" i="2"/>
  <c r="BH232" i="2"/>
  <c r="BG232" i="2"/>
  <c r="BF232" i="2"/>
  <c r="T232" i="2"/>
  <c r="R232" i="2"/>
  <c r="P232" i="2"/>
  <c r="BK232" i="2"/>
  <c r="J232" i="2"/>
  <c r="BE232" i="2" s="1"/>
  <c r="BI230" i="2"/>
  <c r="BH230" i="2"/>
  <c r="BG230" i="2"/>
  <c r="BF230" i="2"/>
  <c r="T230" i="2"/>
  <c r="R230" i="2"/>
  <c r="P230" i="2"/>
  <c r="BK230" i="2"/>
  <c r="J230" i="2"/>
  <c r="BE230" i="2" s="1"/>
  <c r="BI228" i="2"/>
  <c r="BH228" i="2"/>
  <c r="BG228" i="2"/>
  <c r="BF228" i="2"/>
  <c r="T228" i="2"/>
  <c r="R228" i="2"/>
  <c r="P228" i="2"/>
  <c r="BK228" i="2"/>
  <c r="J228" i="2"/>
  <c r="BE228" i="2" s="1"/>
  <c r="BI226" i="2"/>
  <c r="BH226" i="2"/>
  <c r="BG226" i="2"/>
  <c r="BF226" i="2"/>
  <c r="T226" i="2"/>
  <c r="R226" i="2"/>
  <c r="P226" i="2"/>
  <c r="BK226" i="2"/>
  <c r="J226" i="2"/>
  <c r="BE226" i="2" s="1"/>
  <c r="BI224" i="2"/>
  <c r="BH224" i="2"/>
  <c r="BG224" i="2"/>
  <c r="BF224" i="2"/>
  <c r="T224" i="2"/>
  <c r="R224" i="2"/>
  <c r="P224" i="2"/>
  <c r="BK224" i="2"/>
  <c r="J224" i="2"/>
  <c r="BE224" i="2" s="1"/>
  <c r="BI222" i="2"/>
  <c r="BH222" i="2"/>
  <c r="BG222" i="2"/>
  <c r="BF222" i="2"/>
  <c r="T222" i="2"/>
  <c r="R222" i="2"/>
  <c r="P222" i="2"/>
  <c r="BK222" i="2"/>
  <c r="J222" i="2"/>
  <c r="BE222" i="2"/>
  <c r="BI220" i="2"/>
  <c r="BH220" i="2"/>
  <c r="BG220" i="2"/>
  <c r="BF220" i="2"/>
  <c r="T220" i="2"/>
  <c r="R220" i="2"/>
  <c r="P220" i="2"/>
  <c r="BK220" i="2"/>
  <c r="J220" i="2"/>
  <c r="BE220" i="2" s="1"/>
  <c r="BI218" i="2"/>
  <c r="BH218" i="2"/>
  <c r="BG218" i="2"/>
  <c r="BF218" i="2"/>
  <c r="T218" i="2"/>
  <c r="R218" i="2"/>
  <c r="P218" i="2"/>
  <c r="BK218" i="2"/>
  <c r="J218" i="2"/>
  <c r="BE218" i="2" s="1"/>
  <c r="BI216" i="2"/>
  <c r="BH216" i="2"/>
  <c r="BG216" i="2"/>
  <c r="BF216" i="2"/>
  <c r="T216" i="2"/>
  <c r="R216" i="2"/>
  <c r="P216" i="2"/>
  <c r="BK216" i="2"/>
  <c r="J216" i="2"/>
  <c r="BE216" i="2" s="1"/>
  <c r="BI214" i="2"/>
  <c r="BH214" i="2"/>
  <c r="BG214" i="2"/>
  <c r="BF214" i="2"/>
  <c r="T214" i="2"/>
  <c r="R214" i="2"/>
  <c r="P214" i="2"/>
  <c r="BK214" i="2"/>
  <c r="J214" i="2"/>
  <c r="BE214" i="2" s="1"/>
  <c r="BI212" i="2"/>
  <c r="BH212" i="2"/>
  <c r="BG212" i="2"/>
  <c r="BF212" i="2"/>
  <c r="T212" i="2"/>
  <c r="R212" i="2"/>
  <c r="P212" i="2"/>
  <c r="BK212" i="2"/>
  <c r="J212" i="2"/>
  <c r="BE212" i="2" s="1"/>
  <c r="BI210" i="2"/>
  <c r="BH210" i="2"/>
  <c r="BG210" i="2"/>
  <c r="BF210" i="2"/>
  <c r="T210" i="2"/>
  <c r="R210" i="2"/>
  <c r="P210" i="2"/>
  <c r="BK210" i="2"/>
  <c r="J210" i="2"/>
  <c r="BE210" i="2" s="1"/>
  <c r="BI208" i="2"/>
  <c r="BH208" i="2"/>
  <c r="BG208" i="2"/>
  <c r="BF208" i="2"/>
  <c r="T208" i="2"/>
  <c r="R208" i="2"/>
  <c r="P208" i="2"/>
  <c r="BK208" i="2"/>
  <c r="J208" i="2"/>
  <c r="BE208" i="2" s="1"/>
  <c r="BI206" i="2"/>
  <c r="BH206" i="2"/>
  <c r="BG206" i="2"/>
  <c r="BF206" i="2"/>
  <c r="T206" i="2"/>
  <c r="R206" i="2"/>
  <c r="P206" i="2"/>
  <c r="BK206" i="2"/>
  <c r="J206" i="2"/>
  <c r="BE206" i="2"/>
  <c r="BI204" i="2"/>
  <c r="BH204" i="2"/>
  <c r="BG204" i="2"/>
  <c r="BF204" i="2"/>
  <c r="T204" i="2"/>
  <c r="R204" i="2"/>
  <c r="P204" i="2"/>
  <c r="BK204" i="2"/>
  <c r="J204" i="2"/>
  <c r="BE204" i="2" s="1"/>
  <c r="BI202" i="2"/>
  <c r="BH202" i="2"/>
  <c r="BG202" i="2"/>
  <c r="BF202" i="2"/>
  <c r="T202" i="2"/>
  <c r="R202" i="2"/>
  <c r="P202" i="2"/>
  <c r="BK202" i="2"/>
  <c r="J202" i="2"/>
  <c r="BE202" i="2"/>
  <c r="BI200" i="2"/>
  <c r="BH200" i="2"/>
  <c r="BG200" i="2"/>
  <c r="BF200" i="2"/>
  <c r="T200" i="2"/>
  <c r="R200" i="2"/>
  <c r="P200" i="2"/>
  <c r="BK200" i="2"/>
  <c r="J200" i="2"/>
  <c r="BE200" i="2" s="1"/>
  <c r="BI198" i="2"/>
  <c r="BH198" i="2"/>
  <c r="BG198" i="2"/>
  <c r="BF198" i="2"/>
  <c r="T198" i="2"/>
  <c r="R198" i="2"/>
  <c r="P198" i="2"/>
  <c r="BK198" i="2"/>
  <c r="J198" i="2"/>
  <c r="BE198" i="2" s="1"/>
  <c r="BI196" i="2"/>
  <c r="BH196" i="2"/>
  <c r="BG196" i="2"/>
  <c r="BF196" i="2"/>
  <c r="T196" i="2"/>
  <c r="R196" i="2"/>
  <c r="P196" i="2"/>
  <c r="BK196" i="2"/>
  <c r="J196" i="2"/>
  <c r="BE196" i="2" s="1"/>
  <c r="BI194" i="2"/>
  <c r="BH194" i="2"/>
  <c r="BG194" i="2"/>
  <c r="BF194" i="2"/>
  <c r="T194" i="2"/>
  <c r="R194" i="2"/>
  <c r="P194" i="2"/>
  <c r="BK194" i="2"/>
  <c r="J194" i="2"/>
  <c r="BE194" i="2" s="1"/>
  <c r="BI192" i="2"/>
  <c r="BH192" i="2"/>
  <c r="BG192" i="2"/>
  <c r="BF192" i="2"/>
  <c r="T192" i="2"/>
  <c r="R192" i="2"/>
  <c r="P192" i="2"/>
  <c r="BK192" i="2"/>
  <c r="J192" i="2"/>
  <c r="BE192" i="2" s="1"/>
  <c r="BI190" i="2"/>
  <c r="BH190" i="2"/>
  <c r="BG190" i="2"/>
  <c r="BF190" i="2"/>
  <c r="T190" i="2"/>
  <c r="R190" i="2"/>
  <c r="P190" i="2"/>
  <c r="BK190" i="2"/>
  <c r="J190" i="2"/>
  <c r="BE190" i="2"/>
  <c r="BI188" i="2"/>
  <c r="BH188" i="2"/>
  <c r="BG188" i="2"/>
  <c r="BF188" i="2"/>
  <c r="T188" i="2"/>
  <c r="R188" i="2"/>
  <c r="P188" i="2"/>
  <c r="BK188" i="2"/>
  <c r="J188" i="2"/>
  <c r="BE188" i="2" s="1"/>
  <c r="BI186" i="2"/>
  <c r="BH186" i="2"/>
  <c r="BG186" i="2"/>
  <c r="BF186" i="2"/>
  <c r="T186" i="2"/>
  <c r="R186" i="2"/>
  <c r="P186" i="2"/>
  <c r="BK186" i="2"/>
  <c r="J186" i="2"/>
  <c r="BE186" i="2"/>
  <c r="BI184" i="2"/>
  <c r="BH184" i="2"/>
  <c r="BG184" i="2"/>
  <c r="BF184" i="2"/>
  <c r="T184" i="2"/>
  <c r="R184" i="2"/>
  <c r="P184" i="2"/>
  <c r="BK184" i="2"/>
  <c r="J184" i="2"/>
  <c r="BE184" i="2" s="1"/>
  <c r="BI182" i="2"/>
  <c r="BH182" i="2"/>
  <c r="BG182" i="2"/>
  <c r="BF182" i="2"/>
  <c r="T182" i="2"/>
  <c r="R182" i="2"/>
  <c r="P182" i="2"/>
  <c r="BK182" i="2"/>
  <c r="J182" i="2"/>
  <c r="BE182" i="2" s="1"/>
  <c r="BI180" i="2"/>
  <c r="BH180" i="2"/>
  <c r="BG180" i="2"/>
  <c r="BF180" i="2"/>
  <c r="T180" i="2"/>
  <c r="R180" i="2"/>
  <c r="P180" i="2"/>
  <c r="BK180" i="2"/>
  <c r="J180" i="2"/>
  <c r="BE180" i="2" s="1"/>
  <c r="BI178" i="2"/>
  <c r="BH178" i="2"/>
  <c r="BG178" i="2"/>
  <c r="BF178" i="2"/>
  <c r="T178" i="2"/>
  <c r="R178" i="2"/>
  <c r="P178" i="2"/>
  <c r="BK178" i="2"/>
  <c r="J178" i="2"/>
  <c r="BE178" i="2" s="1"/>
  <c r="BI176" i="2"/>
  <c r="BH176" i="2"/>
  <c r="BG176" i="2"/>
  <c r="BF176" i="2"/>
  <c r="T176" i="2"/>
  <c r="R176" i="2"/>
  <c r="P176" i="2"/>
  <c r="BK176" i="2"/>
  <c r="J176" i="2"/>
  <c r="BE176" i="2" s="1"/>
  <c r="BI174" i="2"/>
  <c r="BH174" i="2"/>
  <c r="BG174" i="2"/>
  <c r="BF174" i="2"/>
  <c r="T174" i="2"/>
  <c r="R174" i="2"/>
  <c r="P174" i="2"/>
  <c r="BK174" i="2"/>
  <c r="J174" i="2"/>
  <c r="BE174" i="2"/>
  <c r="BI172" i="2"/>
  <c r="BH172" i="2"/>
  <c r="BG172" i="2"/>
  <c r="BF172" i="2"/>
  <c r="T172" i="2"/>
  <c r="R172" i="2"/>
  <c r="P172" i="2"/>
  <c r="BK172" i="2"/>
  <c r="J172" i="2"/>
  <c r="BE172" i="2" s="1"/>
  <c r="BI170" i="2"/>
  <c r="BH170" i="2"/>
  <c r="BG170" i="2"/>
  <c r="BF170" i="2"/>
  <c r="T170" i="2"/>
  <c r="R170" i="2"/>
  <c r="P170" i="2"/>
  <c r="BK170" i="2"/>
  <c r="J170" i="2"/>
  <c r="BE170" i="2"/>
  <c r="BI168" i="2"/>
  <c r="BH168" i="2"/>
  <c r="BG168" i="2"/>
  <c r="BF168" i="2"/>
  <c r="T168" i="2"/>
  <c r="R168" i="2"/>
  <c r="P168" i="2"/>
  <c r="BK168" i="2"/>
  <c r="J168" i="2"/>
  <c r="BE168" i="2" s="1"/>
  <c r="BI166" i="2"/>
  <c r="BH166" i="2"/>
  <c r="BG166" i="2"/>
  <c r="BF166" i="2"/>
  <c r="T166" i="2"/>
  <c r="R166" i="2"/>
  <c r="P166" i="2"/>
  <c r="BK166" i="2"/>
  <c r="J166" i="2"/>
  <c r="BE166" i="2" s="1"/>
  <c r="BI164" i="2"/>
  <c r="BH164" i="2"/>
  <c r="BG164" i="2"/>
  <c r="BF164" i="2"/>
  <c r="T164" i="2"/>
  <c r="R164" i="2"/>
  <c r="P164" i="2"/>
  <c r="BK164" i="2"/>
  <c r="J164" i="2"/>
  <c r="BE164" i="2" s="1"/>
  <c r="BI162" i="2"/>
  <c r="BH162" i="2"/>
  <c r="BG162" i="2"/>
  <c r="BF162" i="2"/>
  <c r="T162" i="2"/>
  <c r="T161" i="2"/>
  <c r="R162" i="2"/>
  <c r="P162" i="2"/>
  <c r="BK162" i="2"/>
  <c r="J162" i="2"/>
  <c r="BE162" i="2"/>
  <c r="BI159" i="2"/>
  <c r="BH159" i="2"/>
  <c r="BG159" i="2"/>
  <c r="BF159" i="2"/>
  <c r="T159" i="2"/>
  <c r="R159" i="2"/>
  <c r="P159" i="2"/>
  <c r="BK159" i="2"/>
  <c r="J159" i="2"/>
  <c r="BE159" i="2" s="1"/>
  <c r="BI156" i="2"/>
  <c r="BH156" i="2"/>
  <c r="BG156" i="2"/>
  <c r="BF156" i="2"/>
  <c r="T156" i="2"/>
  <c r="R156" i="2"/>
  <c r="P156" i="2"/>
  <c r="BK156" i="2"/>
  <c r="J156" i="2"/>
  <c r="BE156" i="2" s="1"/>
  <c r="BI153" i="2"/>
  <c r="BH153" i="2"/>
  <c r="BG153" i="2"/>
  <c r="BF153" i="2"/>
  <c r="T153" i="2"/>
  <c r="T152" i="2"/>
  <c r="R153" i="2"/>
  <c r="R152" i="2" s="1"/>
  <c r="P153" i="2"/>
  <c r="BK153" i="2"/>
  <c r="J153" i="2"/>
  <c r="BE153" i="2" s="1"/>
  <c r="BI150" i="2"/>
  <c r="BH150" i="2"/>
  <c r="BG150" i="2"/>
  <c r="BF150" i="2"/>
  <c r="T150" i="2"/>
  <c r="R150" i="2"/>
  <c r="P150" i="2"/>
  <c r="BK150" i="2"/>
  <c r="J150" i="2"/>
  <c r="BE150" i="2" s="1"/>
  <c r="BI148" i="2"/>
  <c r="BH148" i="2"/>
  <c r="BG148" i="2"/>
  <c r="BF148" i="2"/>
  <c r="T148" i="2"/>
  <c r="R148" i="2"/>
  <c r="P148" i="2"/>
  <c r="BK148" i="2"/>
  <c r="J148" i="2"/>
  <c r="BE148" i="2" s="1"/>
  <c r="BI146" i="2"/>
  <c r="BH146" i="2"/>
  <c r="BG146" i="2"/>
  <c r="BF146" i="2"/>
  <c r="T146" i="2"/>
  <c r="R146" i="2"/>
  <c r="P146" i="2"/>
  <c r="BK146" i="2"/>
  <c r="J146" i="2"/>
  <c r="BE146" i="2"/>
  <c r="BI144" i="2"/>
  <c r="BH144" i="2"/>
  <c r="BG144" i="2"/>
  <c r="BF144" i="2"/>
  <c r="T144" i="2"/>
  <c r="R144" i="2"/>
  <c r="P144" i="2"/>
  <c r="BK144" i="2"/>
  <c r="J144" i="2"/>
  <c r="BE144" i="2" s="1"/>
  <c r="BI140" i="2"/>
  <c r="BH140" i="2"/>
  <c r="BG140" i="2"/>
  <c r="BF140" i="2"/>
  <c r="T140" i="2"/>
  <c r="R140" i="2"/>
  <c r="P140" i="2"/>
  <c r="BK140" i="2"/>
  <c r="J140" i="2"/>
  <c r="BE140" i="2"/>
  <c r="BI138" i="2"/>
  <c r="BH138" i="2"/>
  <c r="BG138" i="2"/>
  <c r="BF138" i="2"/>
  <c r="T138" i="2"/>
  <c r="R138" i="2"/>
  <c r="P138" i="2"/>
  <c r="BK138" i="2"/>
  <c r="J138" i="2"/>
  <c r="BE138" i="2" s="1"/>
  <c r="BI135" i="2"/>
  <c r="BH135" i="2"/>
  <c r="BG135" i="2"/>
  <c r="BF135" i="2"/>
  <c r="T135" i="2"/>
  <c r="R135" i="2"/>
  <c r="R134" i="2" s="1"/>
  <c r="P135" i="2"/>
  <c r="BK135" i="2"/>
  <c r="J135" i="2"/>
  <c r="BE135" i="2"/>
  <c r="J129" i="2"/>
  <c r="J128" i="2"/>
  <c r="F128" i="2"/>
  <c r="F126" i="2"/>
  <c r="E124" i="2"/>
  <c r="J92" i="2"/>
  <c r="J91" i="2"/>
  <c r="F91" i="2"/>
  <c r="F89" i="2"/>
  <c r="E87" i="2"/>
  <c r="J18" i="2"/>
  <c r="E18" i="2"/>
  <c r="F92" i="2" s="1"/>
  <c r="J17" i="2"/>
  <c r="J12" i="2"/>
  <c r="J89" i="2" s="1"/>
  <c r="J126" i="2"/>
  <c r="E7" i="2"/>
  <c r="E85" i="2" s="1"/>
  <c r="AS94" i="1"/>
  <c r="L90" i="1"/>
  <c r="AM90" i="1"/>
  <c r="AM89" i="1"/>
  <c r="L89" i="1"/>
  <c r="AM87" i="1"/>
  <c r="L87" i="1"/>
  <c r="L85" i="1"/>
  <c r="L84" i="1"/>
  <c r="BK134" i="2" l="1"/>
  <c r="J134" i="2" s="1"/>
  <c r="J98" i="2" s="1"/>
  <c r="BK586" i="2"/>
  <c r="J586" i="2" s="1"/>
  <c r="J111" i="2" s="1"/>
  <c r="J34" i="2"/>
  <c r="AW95" i="1" s="1"/>
  <c r="F36" i="2"/>
  <c r="BC95" i="1" s="1"/>
  <c r="R321" i="2"/>
  <c r="E122" i="2"/>
  <c r="F37" i="2"/>
  <c r="BD95" i="1" s="1"/>
  <c r="P152" i="2"/>
  <c r="P288" i="2"/>
  <c r="BK479" i="2"/>
  <c r="J479" i="2" s="1"/>
  <c r="J107" i="2" s="1"/>
  <c r="BK152" i="2"/>
  <c r="J152" i="2" s="1"/>
  <c r="J99" i="2" s="1"/>
  <c r="BK288" i="2"/>
  <c r="R288" i="2"/>
  <c r="R479" i="2"/>
  <c r="F34" i="2"/>
  <c r="BA95" i="1" s="1"/>
  <c r="BA94" i="1" s="1"/>
  <c r="W30" i="1" s="1"/>
  <c r="BK255" i="2"/>
  <c r="J255" i="2" s="1"/>
  <c r="J101" i="2" s="1"/>
  <c r="P161" i="2"/>
  <c r="BK161" i="2"/>
  <c r="J161" i="2" s="1"/>
  <c r="J100" i="2" s="1"/>
  <c r="BK287" i="2"/>
  <c r="J287" i="2" s="1"/>
  <c r="J103" i="2" s="1"/>
  <c r="J288" i="2"/>
  <c r="J104" i="2" s="1"/>
  <c r="F35" i="2"/>
  <c r="BB95" i="1" s="1"/>
  <c r="T321" i="2"/>
  <c r="T479" i="2"/>
  <c r="P479" i="2"/>
  <c r="T255" i="2"/>
  <c r="T288" i="2"/>
  <c r="P321" i="2"/>
  <c r="T384" i="2"/>
  <c r="T568" i="2"/>
  <c r="J33" i="2"/>
  <c r="AV95" i="1" s="1"/>
  <c r="P134" i="2"/>
  <c r="F33" i="2"/>
  <c r="AZ95" i="1" s="1"/>
  <c r="F129" i="2"/>
  <c r="T134" i="2"/>
  <c r="R161" i="2"/>
  <c r="R133" i="2" s="1"/>
  <c r="P255" i="2"/>
  <c r="P384" i="2"/>
  <c r="P568" i="2"/>
  <c r="P581" i="2"/>
  <c r="AT95" i="1" l="1"/>
  <c r="AW94" i="1"/>
  <c r="AK30" i="1" s="1"/>
  <c r="P287" i="2"/>
  <c r="T287" i="2"/>
  <c r="BK133" i="2"/>
  <c r="J133" i="2" s="1"/>
  <c r="J97" i="2" s="1"/>
  <c r="R132" i="2"/>
  <c r="T133" i="2"/>
  <c r="T132" i="2" s="1"/>
  <c r="BD94" i="1"/>
  <c r="W33" i="1" s="1"/>
  <c r="BC94" i="1"/>
  <c r="R287" i="2"/>
  <c r="BB94" i="1"/>
  <c r="P133" i="2"/>
  <c r="P132" i="2" s="1"/>
  <c r="AU95" i="1" s="1"/>
  <c r="AU94" i="1" s="1"/>
  <c r="AZ94" i="1"/>
  <c r="BK132" i="2" l="1"/>
  <c r="J132" i="2" s="1"/>
  <c r="AY94" i="1"/>
  <c r="W32" i="1"/>
  <c r="J30" i="2"/>
  <c r="J96" i="2"/>
  <c r="AX94" i="1"/>
  <c r="W31" i="1"/>
  <c r="AV94" i="1"/>
  <c r="W29" i="1"/>
  <c r="AK29" i="1" l="1"/>
  <c r="AT94" i="1"/>
  <c r="J39" i="2"/>
  <c r="AG95" i="1"/>
  <c r="AG94" i="1" l="1"/>
  <c r="AN95" i="1"/>
  <c r="AK26" i="1" l="1"/>
  <c r="AK35" i="1" s="1"/>
  <c r="AN94" i="1"/>
</calcChain>
</file>

<file path=xl/sharedStrings.xml><?xml version="1.0" encoding="utf-8"?>
<sst xmlns="http://schemas.openxmlformats.org/spreadsheetml/2006/main" count="5419" uniqueCount="1085">
  <si>
    <t>Export Komplet</t>
  </si>
  <si>
    <t/>
  </si>
  <si>
    <t>2.0</t>
  </si>
  <si>
    <t>False</t>
  </si>
  <si>
    <t>{e5e1c36e-cd2d-4512-b822-5b5fea4675ba}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</si>
  <si>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</si>
  <si>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</si>
  <si>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</si>
  <si>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</si>
  <si>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</si>
  <si>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</si>
  <si>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</si>
  <si>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</si>
  <si>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</si>
  <si>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179AR1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</si>
  <si>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</si>
  <si>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</si>
  <si>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STAVBA 25 METROVÉHO BAZÉNU MPS LUŽÁNKY</t>
  </si>
  <si>
    <t>KSO:</t>
  </si>
  <si>
    <t>CC-CZ:</t>
  </si>
  <si>
    <t>Místo:</t>
  </si>
  <si>
    <t>Brno-Královo Pole, MPS Lužánky, ul. Sportovní 4</t>
  </si>
  <si>
    <t>Datum:</t>
  </si>
  <si>
    <t>30. 6. 2020</t>
  </si>
  <si>
    <t>Zadavatel:</t>
  </si>
  <si>
    <t>IČ:</t>
  </si>
  <si>
    <t>Statutární město Brno, Dominikánské nám. 1, Brno</t>
  </si>
  <si>
    <t>DIČ:</t>
  </si>
  <si>
    <t>Uchazeč:</t>
  </si>
  <si>
    <t>Vyplň údaj</t>
  </si>
  <si>
    <t>Projektant:</t>
  </si>
  <si>
    <t>Centroprojekt Group a.s., Štefánikova 167, Zlín</t>
  </si>
  <si>
    <t>True</t>
  </si>
  <si>
    <t>Zpracovatel:</t>
  </si>
  <si>
    <t>Ing. V. Potěšilová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</si>
  <si>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</si>
  <si>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</si>
  <si>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</si>
  <si>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</si>
  <si>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</si>
  <si>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</si>
  <si>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</si>
  <si>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</si>
  <si>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</si>
  <si>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</si>
  <si>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</si>
  <si>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</si>
  <si>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</si>
  <si>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</si>
  <si>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</si>
  <si>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</si>
  <si>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</si>
  <si>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</si>
  <si>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</si>
  <si>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</si>
  <si>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</si>
  <si>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</si>
  <si>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</si>
  <si>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</si>
  <si>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</si>
  <si>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</si>
  <si>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</si>
  <si>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</si>
  <si>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</si>
  <si>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</si>
  <si>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</si>
  <si>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</si>
  <si>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</si>
  <si>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</si>
  <si>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</si>
  <si>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</si>
  <si>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</si>
  <si>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</si>
  <si>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</si>
  <si>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</si>
  <si>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</si>
  <si>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</si>
  <si>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</si>
  <si>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</si>
  <si>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</si>
  <si>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</si>
  <si>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D.1.4c</t>
  </si>
  <si>
    <t>TPS Zdravotechnika</t>
  </si>
  <si>
    <t>STA</t>
  </si>
  <si>
    <t>1</t>
  </si>
  <si>
    <t>{675e45ac-e960-45f4-81d6-cbbd0bcf69cd}</t>
  </si>
  <si>
    <t>2</t>
  </si>
  <si>
    <t>F1</t>
  </si>
  <si>
    <t>výkop rýha</t>
  </si>
  <si>
    <t>136,476</t>
  </si>
  <si>
    <t>F3</t>
  </si>
  <si>
    <t>lože</t>
  </si>
  <si>
    <t>26,76</t>
  </si>
  <si>
    <t>KRYCÍ LIST SOUPISU PRACÍ</t>
  </si>
  <si>
    <t>F4</t>
  </si>
  <si>
    <t>obsyp celkem</t>
  </si>
  <si>
    <t>80,28</t>
  </si>
  <si>
    <t>F6</t>
  </si>
  <si>
    <t>vytlačená kubatura</t>
  </si>
  <si>
    <t>107,04</t>
  </si>
  <si>
    <t>F81</t>
  </si>
  <si>
    <t>vodovod do DN50</t>
  </si>
  <si>
    <t>953</t>
  </si>
  <si>
    <t>F82</t>
  </si>
  <si>
    <t>vodovod nad DN50</t>
  </si>
  <si>
    <t>261</t>
  </si>
  <si>
    <t>Objekt:</t>
  </si>
  <si>
    <t>D.1.4c - TPS Zdravotechnika</t>
  </si>
  <si>
    <t>Ing. P. Kučera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</si>
  <si>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</si>
  <si>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</si>
  <si>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</si>
  <si>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</si>
  <si>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</si>
  <si>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</si>
  <si>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1 - Zemní práce</t>
  </si>
  <si>
    <t xml:space="preserve">    4 - Vodorovné konstrukce</t>
  </si>
  <si>
    <t xml:space="preserve">    8 - Trubní vedení</t>
  </si>
  <si>
    <t xml:space="preserve">    9 - Ostatní konstrukce a práce-bourání</t>
  </si>
  <si>
    <t xml:space="preserve">      99 -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</si>
  <si>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</si>
  <si>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</si>
  <si>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</si>
  <si>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</si>
  <si>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</si>
  <si>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732 - Ústřední vytápění - strojovny</t>
  </si>
  <si>
    <t xml:space="preserve">    734 - Ústřední vytápění - armatury</t>
  </si>
  <si>
    <t xml:space="preserve">    771 - Podlahy z dlaždic</t>
  </si>
  <si>
    <t>M - Práce a dodávky M</t>
  </si>
  <si>
    <t xml:space="preserve">    23-M - Montáže potrubí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</si>
  <si>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</si>
  <si>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</si>
  <si>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</si>
  <si>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</si>
  <si>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</si>
  <si>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</si>
  <si>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</si>
  <si>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</si>
  <si>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</si>
  <si>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</si>
  <si>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</si>
  <si>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</si>
  <si>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</si>
  <si>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</si>
  <si>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</si>
  <si>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Zemní práce</t>
  </si>
  <si>
    <t>K</t>
  </si>
  <si>
    <t>132201202</t>
  </si>
  <si>
    <t>Hloubení rýh š do 2000 mm v hornině tř. 3 objemu do 1000 m3</t>
  </si>
  <si>
    <t>m3</t>
  </si>
  <si>
    <t>4</t>
  </si>
  <si>
    <t>-1116586634</t>
  </si>
  <si>
    <t>VV</t>
  </si>
  <si>
    <t>(0,5+1,03)/2*0,8*(103+84+25+11)</t>
  </si>
  <si>
    <t>Součet</t>
  </si>
  <si>
    <t>161101101</t>
  </si>
  <si>
    <t>Svislé přemístění výkopku z horniny tř. 1 až 4 hl výkopu do 2,5 m</t>
  </si>
  <si>
    <t>-154060268</t>
  </si>
  <si>
    <t>F1*0,5</t>
  </si>
  <si>
    <t>3</t>
  </si>
  <si>
    <t>162701105</t>
  </si>
  <si>
    <t>Vodorovné přemístění do 10000 m výkopku/sypaniny z horniny tř. 1 až 4</t>
  </si>
  <si>
    <t>361631269</t>
  </si>
  <si>
    <t>lože a obsyp</t>
  </si>
  <si>
    <t>F3+F4</t>
  </si>
  <si>
    <t>171201201</t>
  </si>
  <si>
    <t>Uložení sypaniny na skládky</t>
  </si>
  <si>
    <t>204106263</t>
  </si>
  <si>
    <t>5</t>
  </si>
  <si>
    <t>174101101</t>
  </si>
  <si>
    <t>Zásyp jam, šachet rýh nebo kolem objektů sypaninou se zhutněním</t>
  </si>
  <si>
    <t>-196263740</t>
  </si>
  <si>
    <t>F1-F6</t>
  </si>
  <si>
    <t>6</t>
  </si>
  <si>
    <t>175151101</t>
  </si>
  <si>
    <t>Obsypání potrubí strojně sypaninou bez prohození, uloženou do 3 m</t>
  </si>
  <si>
    <t>-1233150885</t>
  </si>
  <si>
    <t>0,45*0,8*(103+84+25+11)</t>
  </si>
  <si>
    <t>7</t>
  </si>
  <si>
    <t>M</t>
  </si>
  <si>
    <t>583373030</t>
  </si>
  <si>
    <t>štěrkopísek (Bratčice) frakce 0-8</t>
  </si>
  <si>
    <t>t</t>
  </si>
  <si>
    <t>8</t>
  </si>
  <si>
    <t>-1263977080</t>
  </si>
  <si>
    <t>F4*1,80*1,2</t>
  </si>
  <si>
    <t>Vodorovné konstrukce</t>
  </si>
  <si>
    <t>451573111</t>
  </si>
  <si>
    <t>Lože pod potrubí otevřený výkop ze štěrkopísku</t>
  </si>
  <si>
    <t>-1850252462</t>
  </si>
  <si>
    <t>0,15*0,8*(103+84+25+11)</t>
  </si>
  <si>
    <t>9</t>
  </si>
  <si>
    <t>452311141</t>
  </si>
  <si>
    <t>Podkladní desky z betonu prostého tř. C 16/20 otevřený výkop</t>
  </si>
  <si>
    <t>496122009</t>
  </si>
  <si>
    <t>podkladní beton pro vnitřní RŠ</t>
  </si>
  <si>
    <t>1,2*1,2*0,1</t>
  </si>
  <si>
    <t>10</t>
  </si>
  <si>
    <t>452351101</t>
  </si>
  <si>
    <t>Bednění podkladních desek nebo bloků nebo sedlového lože otevřený výkop</t>
  </si>
  <si>
    <t>m2</t>
  </si>
  <si>
    <t>1588939294</t>
  </si>
  <si>
    <t>1,2*0,1*4</t>
  </si>
  <si>
    <t>Trubní vedení</t>
  </si>
  <si>
    <t>11</t>
  </si>
  <si>
    <t>857242122</t>
  </si>
  <si>
    <t>Montáž litinových tvarovek jednoosých přírubových otevřený výkop DN 80</t>
  </si>
  <si>
    <t>kus</t>
  </si>
  <si>
    <t>-808708998</t>
  </si>
  <si>
    <t>12</t>
  </si>
  <si>
    <t>55259PC1</t>
  </si>
  <si>
    <t xml:space="preserve">přechod přírubový (FFR) tvárná litina DN 80/40 </t>
  </si>
  <si>
    <t>889050496</t>
  </si>
  <si>
    <t>2*1,01</t>
  </si>
  <si>
    <t>13</t>
  </si>
  <si>
    <t>55253486</t>
  </si>
  <si>
    <t>tvarovka přírubová litinová s hladkým koncem,práškový epoxid tl 250µm F-kus DN 40 FF</t>
  </si>
  <si>
    <t>690663157</t>
  </si>
  <si>
    <t>14</t>
  </si>
  <si>
    <t>857242192</t>
  </si>
  <si>
    <t>Příplatek za práci ve štole při montáži litinových tvarovek jednoosých přírubových DN 80 až 250</t>
  </si>
  <si>
    <t>-996371881</t>
  </si>
  <si>
    <t>857244192</t>
  </si>
  <si>
    <t>Příplatek za práci ve štole při montáži litinových tvarovek odbočných přírubových DN 80 až 250</t>
  </si>
  <si>
    <t>-1861063725</t>
  </si>
  <si>
    <t>16</t>
  </si>
  <si>
    <t>857262122</t>
  </si>
  <si>
    <t>Montáž litinových tvarovek jednoosých přírubových otevřený výkop DN 100</t>
  </si>
  <si>
    <t>1365248612</t>
  </si>
  <si>
    <t>1+1</t>
  </si>
  <si>
    <t>17</t>
  </si>
  <si>
    <t>55251PC1</t>
  </si>
  <si>
    <t>příruba pro tvarovku vodovodní 100-3''</t>
  </si>
  <si>
    <t>-1982342880</t>
  </si>
  <si>
    <t>1*1,01</t>
  </si>
  <si>
    <t>18</t>
  </si>
  <si>
    <t>55251PC1.1</t>
  </si>
  <si>
    <t>příruba pro tvarovku vodovodní 100-2''</t>
  </si>
  <si>
    <t>-1830538511</t>
  </si>
  <si>
    <t>19</t>
  </si>
  <si>
    <t>857264122</t>
  </si>
  <si>
    <t>Montáž litinových tvarovek odbočných přírubových otevřený výkop DN 100</t>
  </si>
  <si>
    <t>-1482445028</t>
  </si>
  <si>
    <t>20</t>
  </si>
  <si>
    <t>55253PC1</t>
  </si>
  <si>
    <t>tvarovka přírubová litinová s přírubovou odbočkou, T-kus DN 100/80</t>
  </si>
  <si>
    <t>2124268886</t>
  </si>
  <si>
    <t>857312122</t>
  </si>
  <si>
    <t>Montáž litinových tvarovek jednoosých přírubových otevřený výkop DN 150</t>
  </si>
  <si>
    <t>665390551</t>
  </si>
  <si>
    <t>22</t>
  </si>
  <si>
    <t>55253PC1.1</t>
  </si>
  <si>
    <t>trouba přírubová litinová vodovodní  PN 10/16 DN 150 dl 300mm</t>
  </si>
  <si>
    <t>101086141</t>
  </si>
  <si>
    <t>23</t>
  </si>
  <si>
    <t>55253PC2</t>
  </si>
  <si>
    <t>trouba přírubová litinová vodovodní  PN 10/16 DN 150 dl 370mm FF</t>
  </si>
  <si>
    <t>1617549630</t>
  </si>
  <si>
    <t>24</t>
  </si>
  <si>
    <t>55259PC1.1</t>
  </si>
  <si>
    <t>koleno přírubové  tvárná litina DN150-90°</t>
  </si>
  <si>
    <t>34160046</t>
  </si>
  <si>
    <t>25</t>
  </si>
  <si>
    <t>857314122</t>
  </si>
  <si>
    <t>Montáž litinových tvarovek odbočných přírubových otevřený výkop DN 150</t>
  </si>
  <si>
    <t>1919820054</t>
  </si>
  <si>
    <t>26</t>
  </si>
  <si>
    <t>55253PC3</t>
  </si>
  <si>
    <t>tvarovka přírubová litinová s přírubovou odbočkou, T-kus DN 150/100</t>
  </si>
  <si>
    <t>648295443</t>
  </si>
  <si>
    <t>27</t>
  </si>
  <si>
    <t>857352122</t>
  </si>
  <si>
    <t>Montáž litinových tvarovek jednoosých přírubových otevřený výkop DN 200</t>
  </si>
  <si>
    <t>-1439875820</t>
  </si>
  <si>
    <t>28</t>
  </si>
  <si>
    <t>55253PC4</t>
  </si>
  <si>
    <t>přechod přírubový litinový PN 10 FFR-kus DN 200/150</t>
  </si>
  <si>
    <t>397514440</t>
  </si>
  <si>
    <t>29</t>
  </si>
  <si>
    <t>871310310</t>
  </si>
  <si>
    <t>Montáž kanalizačního potrubí hladkého plnostěnného SN 10 z polypropylenu DN 150</t>
  </si>
  <si>
    <t>m</t>
  </si>
  <si>
    <t>-1320629191</t>
  </si>
  <si>
    <t>30</t>
  </si>
  <si>
    <t>286170PC1</t>
  </si>
  <si>
    <t>trubka kanalizační PP EQ plnostěnná třívrstvá DN 150x1000 mm SN 10</t>
  </si>
  <si>
    <t>749176687</t>
  </si>
  <si>
    <t>6*1,015</t>
  </si>
  <si>
    <t>31</t>
  </si>
  <si>
    <t>871350310</t>
  </si>
  <si>
    <t>Montáž kanalizačního potrubí hladkého plnostěnného SN 10 z polypropylenu DN 200</t>
  </si>
  <si>
    <t>1436337846</t>
  </si>
  <si>
    <t>52</t>
  </si>
  <si>
    <t>32</t>
  </si>
  <si>
    <t>286170PC2</t>
  </si>
  <si>
    <t>trubka kanalizační PP EQ plnostěnná třívrstvá DN 200x1000 mm SN 10</t>
  </si>
  <si>
    <t>1440041537</t>
  </si>
  <si>
    <t>52*1,015</t>
  </si>
  <si>
    <t>33</t>
  </si>
  <si>
    <t>877310310</t>
  </si>
  <si>
    <t>Montáž kolen na kanalizačním potrubí z PP trub hladkých plnostěnných DN 150</t>
  </si>
  <si>
    <t>129723121</t>
  </si>
  <si>
    <t>3+1</t>
  </si>
  <si>
    <t>34</t>
  </si>
  <si>
    <t>2861718PC1</t>
  </si>
  <si>
    <t>koleno kanalizační PP KGB SN 16 45 ° DN 150</t>
  </si>
  <si>
    <t>243457907</t>
  </si>
  <si>
    <t>3*1,015</t>
  </si>
  <si>
    <t>35</t>
  </si>
  <si>
    <t>2861718PC2</t>
  </si>
  <si>
    <t>koleno kanalizační PP KGB SN 16 88 ° DN 150</t>
  </si>
  <si>
    <t>-1726306619</t>
  </si>
  <si>
    <t>1*1,015</t>
  </si>
  <si>
    <t>36</t>
  </si>
  <si>
    <t>877350310</t>
  </si>
  <si>
    <t>Montáž kolen na kanalizačním potrubí z PP trub hladkých plnostěnných DN 200</t>
  </si>
  <si>
    <t>-829821879</t>
  </si>
  <si>
    <t>4+1</t>
  </si>
  <si>
    <t>37</t>
  </si>
  <si>
    <t>2861718PC3</t>
  </si>
  <si>
    <t>koleno kanalizační PP KGB SN 16 45 ° DN 200</t>
  </si>
  <si>
    <t>-49214700</t>
  </si>
  <si>
    <t>4*1,015</t>
  </si>
  <si>
    <t>38</t>
  </si>
  <si>
    <t>2861718PC4</t>
  </si>
  <si>
    <t>koleno kanalizační PP KGB SN 16 88 ° DN 200</t>
  </si>
  <si>
    <t>-432604448</t>
  </si>
  <si>
    <t>39</t>
  </si>
  <si>
    <t>877350320</t>
  </si>
  <si>
    <t>Montáž odboček na kanalizačním potrubí z PP trub hladkých plnostěnných DN 200</t>
  </si>
  <si>
    <t>151891919</t>
  </si>
  <si>
    <t>40</t>
  </si>
  <si>
    <t>2861720PC</t>
  </si>
  <si>
    <t>odbočka kanalizační PP KGEA SN 16 45° DN 200/DN150</t>
  </si>
  <si>
    <t>-1234952865</t>
  </si>
  <si>
    <t>41</t>
  </si>
  <si>
    <t>891181295</t>
  </si>
  <si>
    <t>Příplatek za montáž šoupátek v objektech DN 40 až 1200</t>
  </si>
  <si>
    <t>-14378343</t>
  </si>
  <si>
    <t>42</t>
  </si>
  <si>
    <t>891241222</t>
  </si>
  <si>
    <t>Montáž vodovodních šoupátek s ručním kolečkem v šachtách DN 80</t>
  </si>
  <si>
    <t>49298868</t>
  </si>
  <si>
    <t>2+1</t>
  </si>
  <si>
    <t>43</t>
  </si>
  <si>
    <t>55128077</t>
  </si>
  <si>
    <t>klapka uzavírací mezipřírubová PN 16 T 120°C disk litina DN 80</t>
  </si>
  <si>
    <t>-1255205102</t>
  </si>
  <si>
    <t>44</t>
  </si>
  <si>
    <t>422835PC</t>
  </si>
  <si>
    <t>klapka zpětná litinová PN16 DN 80</t>
  </si>
  <si>
    <t>2048234701</t>
  </si>
  <si>
    <t>45</t>
  </si>
  <si>
    <t>891311222</t>
  </si>
  <si>
    <t>Montáž vodovodních šoupátek s ručním kolečkem v šachtách DN 150</t>
  </si>
  <si>
    <t>-1149470111</t>
  </si>
  <si>
    <t>46</t>
  </si>
  <si>
    <t>55128080</t>
  </si>
  <si>
    <t>klapka uzavírací mezipřírubová PN 16 T 120°C disk litina DN 150</t>
  </si>
  <si>
    <t>-1011160319</t>
  </si>
  <si>
    <t>47</t>
  </si>
  <si>
    <t>892271111</t>
  </si>
  <si>
    <t>Tlaková zkouška vodou potrubí DN 100 nebo 125</t>
  </si>
  <si>
    <t>-1014609643</t>
  </si>
  <si>
    <t>48</t>
  </si>
  <si>
    <t>892351111</t>
  </si>
  <si>
    <t>Tlaková zkouška vodou potrubí DN 150 nebo 200</t>
  </si>
  <si>
    <t>-78157657</t>
  </si>
  <si>
    <t>49</t>
  </si>
  <si>
    <t>8948121PC</t>
  </si>
  <si>
    <t>Revizní a čistící šachta z PP šachtové dno se zpětnou klapkou DN 315/150 přímý tok</t>
  </si>
  <si>
    <t>1982394532</t>
  </si>
  <si>
    <t>50</t>
  </si>
  <si>
    <t>894812132</t>
  </si>
  <si>
    <t>Revizní a čistící šachta z PP DN 315 šachtová roura korugovaná bez hrdla světlé hloubky 2000 mm</t>
  </si>
  <si>
    <t>-1217660690</t>
  </si>
  <si>
    <t>51</t>
  </si>
  <si>
    <t>894812149</t>
  </si>
  <si>
    <t>Příplatek k rourám revizní a čistící šachty z PP DN 315 za uříznutí šachtové roury</t>
  </si>
  <si>
    <t>122131608</t>
  </si>
  <si>
    <t>894812156</t>
  </si>
  <si>
    <t>Revizní a čistící šachta z PP DN 315 poklop plastový pro třídu zatížení A15 s teleskopickou trubkou</t>
  </si>
  <si>
    <t>-1121066553</t>
  </si>
  <si>
    <t>53</t>
  </si>
  <si>
    <t>894812529</t>
  </si>
  <si>
    <t>Příplatek k rourám revizní a čistící šachty z PP DN 1000 za uříznutí šachtové skruže</t>
  </si>
  <si>
    <t>-1227079071</t>
  </si>
  <si>
    <t>54</t>
  </si>
  <si>
    <t>8948125PC1</t>
  </si>
  <si>
    <t>Revizní a čistící šachta z PP DN 800 šachtová roura korugovaná světlé hloubky 500 mm</t>
  </si>
  <si>
    <t>1315715700</t>
  </si>
  <si>
    <t>RŠ pro čistící tvarovku</t>
  </si>
  <si>
    <t>55</t>
  </si>
  <si>
    <t>8948125PC2</t>
  </si>
  <si>
    <t>Revizní a čistící šachta z PP DN 800 ŠACHTY kónus DN800x600</t>
  </si>
  <si>
    <t>-1907968846</t>
  </si>
  <si>
    <t>56</t>
  </si>
  <si>
    <t>8948125PC3</t>
  </si>
  <si>
    <t xml:space="preserve">Revizní a čistící šachta z PP DN 1000 poklop BEGU plný A15 DN600 </t>
  </si>
  <si>
    <t>-1388227265</t>
  </si>
  <si>
    <t>Ostatní konstrukce a práce-bourání</t>
  </si>
  <si>
    <t>57</t>
  </si>
  <si>
    <t>9351132PC</t>
  </si>
  <si>
    <t>Osazení odvodňovacího žlabu s krycím roštem šířky do 200 mm</t>
  </si>
  <si>
    <t>220695448</t>
  </si>
  <si>
    <t>130,96+4,46+19,46+1,32+2*11,06</t>
  </si>
  <si>
    <t>58</t>
  </si>
  <si>
    <t>59228PC1R1</t>
  </si>
  <si>
    <t>štěrbinový žlab W50/8 L130966/130960 H150/65 E25,5, D125</t>
  </si>
  <si>
    <t>1950911811</t>
  </si>
  <si>
    <t>59</t>
  </si>
  <si>
    <t>59228PC2R2</t>
  </si>
  <si>
    <t>štěrbinový žlab W50/8 L4466/4460 H80/65 E25,5, D125 F50,</t>
  </si>
  <si>
    <t>-2002540731</t>
  </si>
  <si>
    <t>60</t>
  </si>
  <si>
    <t>59228PC3R3</t>
  </si>
  <si>
    <t>štěrbinový žlab W50/8 L19466/19460 H100/65 E25,5, D125 F</t>
  </si>
  <si>
    <t>-1377406404</t>
  </si>
  <si>
    <t>61</t>
  </si>
  <si>
    <t>59228PC4R4</t>
  </si>
  <si>
    <t>štěrbinový žlab W50/8 L1332/1326 H75/65 E25,5, D125 F50,</t>
  </si>
  <si>
    <t>1765650111</t>
  </si>
  <si>
    <t>62</t>
  </si>
  <si>
    <t>59228PC5R5</t>
  </si>
  <si>
    <t>štěrbinový žlab W50/8 L11066/11060 H95/65 E25,5, D125 F5</t>
  </si>
  <si>
    <t>-1417776456</t>
  </si>
  <si>
    <t>63</t>
  </si>
  <si>
    <t>59228PC6R6</t>
  </si>
  <si>
    <t xml:space="preserve">rošt 168x168mm, slot 8, A15, </t>
  </si>
  <si>
    <t>9034925</t>
  </si>
  <si>
    <t>5+1+1+1+2</t>
  </si>
  <si>
    <t>64</t>
  </si>
  <si>
    <t>59228PC7R7</t>
  </si>
  <si>
    <t>kalový koš pro Modular 20 a 125 s vpustí 142</t>
  </si>
  <si>
    <t>1661737252</t>
  </si>
  <si>
    <t>65</t>
  </si>
  <si>
    <t>59228PC8R8</t>
  </si>
  <si>
    <t>Hyg. vpust 142, DN 70 boční, poziční příř.,sif.</t>
  </si>
  <si>
    <t>1087887820</t>
  </si>
  <si>
    <t>1+1+1+2</t>
  </si>
  <si>
    <t>66</t>
  </si>
  <si>
    <t>59228PC9R9</t>
  </si>
  <si>
    <t>Hyg. vpust 142, DN 100 boční, poziční příř.,sif.</t>
  </si>
  <si>
    <t>2088879107</t>
  </si>
  <si>
    <t>67</t>
  </si>
  <si>
    <t>953943112</t>
  </si>
  <si>
    <t>Osazování výrobků do 5 kg/kus do vysekaných kapes zdiva</t>
  </si>
  <si>
    <t>737626452</t>
  </si>
  <si>
    <t>kanalizace pažnice</t>
  </si>
  <si>
    <t>11+10+3+2+2+2</t>
  </si>
  <si>
    <t>vodovod pažnice</t>
  </si>
  <si>
    <t>68</t>
  </si>
  <si>
    <t>59164PC</t>
  </si>
  <si>
    <t xml:space="preserve">Prvek těsnicí plast </t>
  </si>
  <si>
    <t>soubor</t>
  </si>
  <si>
    <t>-1097654392</t>
  </si>
  <si>
    <t>99</t>
  </si>
  <si>
    <t>Přesun hmot</t>
  </si>
  <si>
    <t>69</t>
  </si>
  <si>
    <t>998276101</t>
  </si>
  <si>
    <t>Přesun hmot pro trubní vedení z trub z plastických hmot otevřený výkop</t>
  </si>
  <si>
    <t>-1063128279</t>
  </si>
  <si>
    <t>PSV</t>
  </si>
  <si>
    <t>Práce a dodávky PSV</t>
  </si>
  <si>
    <t>713</t>
  </si>
  <si>
    <t>Izolace tepelné</t>
  </si>
  <si>
    <t>70</t>
  </si>
  <si>
    <t>713463411</t>
  </si>
  <si>
    <t>Montáž izolace tepelné potrubí a ohybů návlekovými izolačními pouzdry</t>
  </si>
  <si>
    <t>-220620864</t>
  </si>
  <si>
    <t>91</t>
  </si>
  <si>
    <t>142+66+6+48+6+80+100+1</t>
  </si>
  <si>
    <t>349+111+26+108+20+60</t>
  </si>
  <si>
    <t>71</t>
  </si>
  <si>
    <t>28377103</t>
  </si>
  <si>
    <t>pouzdro izolační potrubní z pěnového polyetylenu 22/9mm</t>
  </si>
  <si>
    <t>-357913430</t>
  </si>
  <si>
    <t>142</t>
  </si>
  <si>
    <t>72</t>
  </si>
  <si>
    <t>28377045</t>
  </si>
  <si>
    <t>pouzdro izolační potrubní z pěnového polyetylenu 22/20mm</t>
  </si>
  <si>
    <t>493637353</t>
  </si>
  <si>
    <t>349</t>
  </si>
  <si>
    <t>73</t>
  </si>
  <si>
    <t>28377111</t>
  </si>
  <si>
    <t>pouzdro izolační potrubní z pěnového polyetylenu 28/9mm</t>
  </si>
  <si>
    <t>-864733435</t>
  </si>
  <si>
    <t>74</t>
  </si>
  <si>
    <t>28377048</t>
  </si>
  <si>
    <t>pouzdro izolační potrubní z pěnového polyetylenu 28/20mm</t>
  </si>
  <si>
    <t>716306710</t>
  </si>
  <si>
    <t>111</t>
  </si>
  <si>
    <t>75</t>
  </si>
  <si>
    <t>28377051</t>
  </si>
  <si>
    <t>pouzdro izolační potrubní z pěnového polyetylenu 32/9mm</t>
  </si>
  <si>
    <t>1630630848</t>
  </si>
  <si>
    <t>6+91</t>
  </si>
  <si>
    <t>76</t>
  </si>
  <si>
    <t>28377053</t>
  </si>
  <si>
    <t>pouzdro izolační potrubní z pěnového polyetylenu 32/20mm</t>
  </si>
  <si>
    <t>667078070</t>
  </si>
  <si>
    <t>77</t>
  </si>
  <si>
    <t>28377057</t>
  </si>
  <si>
    <t>pouzdro izolační potrubní z pěnového polyetylenu 40/9mm</t>
  </si>
  <si>
    <t>1007262079</t>
  </si>
  <si>
    <t>78</t>
  </si>
  <si>
    <t>28377059</t>
  </si>
  <si>
    <t>pouzdro izolační potrubní z pěnového polyetylenu 40/20mm</t>
  </si>
  <si>
    <t>-784693914</t>
  </si>
  <si>
    <t>108</t>
  </si>
  <si>
    <t>79</t>
  </si>
  <si>
    <t>28377121</t>
  </si>
  <si>
    <t>pouzdro izolační potrubní z pěnového polyetylenu 54/9mm</t>
  </si>
  <si>
    <t>-700425855</t>
  </si>
  <si>
    <t>80</t>
  </si>
  <si>
    <t>28377120</t>
  </si>
  <si>
    <t>pouzdro izolační potrubní z pěnového polyetylenu 63/9mm</t>
  </si>
  <si>
    <t>890258776</t>
  </si>
  <si>
    <t>81</t>
  </si>
  <si>
    <t>28377066</t>
  </si>
  <si>
    <t>pouzdro izolační potrubní z pěnového polyetylenu 63/20mm</t>
  </si>
  <si>
    <t>140748004</t>
  </si>
  <si>
    <t>82</t>
  </si>
  <si>
    <t>28377070</t>
  </si>
  <si>
    <t>pouzdro izolační potrubní z pěnového polyetylenu 76/9mm</t>
  </si>
  <si>
    <t>-1709498754</t>
  </si>
  <si>
    <t>100</t>
  </si>
  <si>
    <t>83</t>
  </si>
  <si>
    <t>28377072</t>
  </si>
  <si>
    <t>pouzdro izolační potrubní z pěnového polyetylenu 76/20mm</t>
  </si>
  <si>
    <t>219616718</t>
  </si>
  <si>
    <t>84</t>
  </si>
  <si>
    <t>28377074</t>
  </si>
  <si>
    <t>pouzdro izolační potrubní z pěnového polyetylenu 89/13mm</t>
  </si>
  <si>
    <t>-1022082008</t>
  </si>
  <si>
    <t>721</t>
  </si>
  <si>
    <t>Zdravotechnika - vnitřní kanalizace</t>
  </si>
  <si>
    <t>85</t>
  </si>
  <si>
    <t>721173401</t>
  </si>
  <si>
    <t>Potrubí kanalizační z PVC SN 4 svodné DN 110</t>
  </si>
  <si>
    <t>2096489048</t>
  </si>
  <si>
    <t>103</t>
  </si>
  <si>
    <t>86</t>
  </si>
  <si>
    <t>721173402</t>
  </si>
  <si>
    <t>Potrubí kanalizační z PVC SN 4 svodné DN 125</t>
  </si>
  <si>
    <t>755162421</t>
  </si>
  <si>
    <t>87</t>
  </si>
  <si>
    <t>721173403</t>
  </si>
  <si>
    <t>Potrubí kanalizační z PVC SN 4 svodné DN 160</t>
  </si>
  <si>
    <t>76676702</t>
  </si>
  <si>
    <t>88</t>
  </si>
  <si>
    <t>721173404</t>
  </si>
  <si>
    <t>Potrubí kanalizační z PVC SN 4 svodné DN 200</t>
  </si>
  <si>
    <t>430746180</t>
  </si>
  <si>
    <t>89</t>
  </si>
  <si>
    <t>721174024</t>
  </si>
  <si>
    <t>Potrubí kanalizační z PP odpadní DN 75</t>
  </si>
  <si>
    <t>-1053014551</t>
  </si>
  <si>
    <t>90</t>
  </si>
  <si>
    <t>721174025</t>
  </si>
  <si>
    <t>Potrubí kanalizační z PP odpadní DN 110</t>
  </si>
  <si>
    <t>1335438985</t>
  </si>
  <si>
    <t>721174042</t>
  </si>
  <si>
    <t>Potrubí kanalizační z PP připojovací DN 40</t>
  </si>
  <si>
    <t>-17930600</t>
  </si>
  <si>
    <t>92</t>
  </si>
  <si>
    <t>721174043</t>
  </si>
  <si>
    <t>Potrubí kanalizační z PP připojovací DN 50</t>
  </si>
  <si>
    <t>-1043466768</t>
  </si>
  <si>
    <t>93</t>
  </si>
  <si>
    <t>721194104</t>
  </si>
  <si>
    <t>Vyvedení a upevnění odpadních výpustek DN 40</t>
  </si>
  <si>
    <t>-1016398399</t>
  </si>
  <si>
    <t>15+3+2+1</t>
  </si>
  <si>
    <t>94</t>
  </si>
  <si>
    <t>721194105</t>
  </si>
  <si>
    <t>Vyvedení a upevnění odpadních výpustek DN 50</t>
  </si>
  <si>
    <t>618205479</t>
  </si>
  <si>
    <t>6+1</t>
  </si>
  <si>
    <t>95</t>
  </si>
  <si>
    <t>721194109</t>
  </si>
  <si>
    <t>Vyvedení a upevnění odpadních výpustek DN 100</t>
  </si>
  <si>
    <t>220784806</t>
  </si>
  <si>
    <t>16+3+5</t>
  </si>
  <si>
    <t>96</t>
  </si>
  <si>
    <t>721211912</t>
  </si>
  <si>
    <t>Montáž vpustí podlahových DN 50/75</t>
  </si>
  <si>
    <t>2109293787</t>
  </si>
  <si>
    <t>97</t>
  </si>
  <si>
    <t>HLE.HL310PC1</t>
  </si>
  <si>
    <t xml:space="preserve">Podlahová vpust DN50/75/110, svislý odtok se zápachovým uzávěrem PRIMUS, 145x145mm systém Klick-Klack/138x138mm </t>
  </si>
  <si>
    <t>865889849</t>
  </si>
  <si>
    <t>DN50</t>
  </si>
  <si>
    <t>98</t>
  </si>
  <si>
    <t>HLE.HL310PC11</t>
  </si>
  <si>
    <t xml:space="preserve">Izolační souprava s textílií nakašírovanou fólií </t>
  </si>
  <si>
    <t>313081074</t>
  </si>
  <si>
    <t>HLE.HL310PC12</t>
  </si>
  <si>
    <t xml:space="preserve">Prodlužovací nástavec d 146mm/ 200mm s izolační přírubou včetně O-kroužku </t>
  </si>
  <si>
    <t>-1445631290</t>
  </si>
  <si>
    <t>721211913</t>
  </si>
  <si>
    <t>Montáž vpustí podlahových DN 110</t>
  </si>
  <si>
    <t>1010748864</t>
  </si>
  <si>
    <t>101</t>
  </si>
  <si>
    <t>HLE.HL300PC2</t>
  </si>
  <si>
    <t>1120780286</t>
  </si>
  <si>
    <t>DN100</t>
  </si>
  <si>
    <t>102</t>
  </si>
  <si>
    <t>HLE.HL300PC21</t>
  </si>
  <si>
    <t>-2008092996</t>
  </si>
  <si>
    <t>HLE.HL300PC22</t>
  </si>
  <si>
    <t>1616908532</t>
  </si>
  <si>
    <t>104</t>
  </si>
  <si>
    <t>HLE.HL300PC3</t>
  </si>
  <si>
    <t xml:space="preserve">Balkonový a terasový vtok DN75/110 se svislým odtokem a s nezámrznou zápachovou klapkou, 145x145mm/138x138mm </t>
  </si>
  <si>
    <t>-654382884</t>
  </si>
  <si>
    <t>105</t>
  </si>
  <si>
    <t>72121191PC</t>
  </si>
  <si>
    <t xml:space="preserve">Montáž zápach. uzávěr plast </t>
  </si>
  <si>
    <t>2110881725</t>
  </si>
  <si>
    <t>106</t>
  </si>
  <si>
    <t>551666200</t>
  </si>
  <si>
    <t>Napojovací koleno pro záchodovou mísu, DN110 s kulovým kloubem, bílé</t>
  </si>
  <si>
    <t>1224758387</t>
  </si>
  <si>
    <t>16+3</t>
  </si>
  <si>
    <t>107</t>
  </si>
  <si>
    <t>721226512</t>
  </si>
  <si>
    <t>Zápachová uzávěrka podomítková pro pračku a myčku DN 50</t>
  </si>
  <si>
    <t>-1978424248</t>
  </si>
  <si>
    <t>721274103.HLE</t>
  </si>
  <si>
    <t>Přivzdušňovací ventil venkovní odpadních potrubí DN 110</t>
  </si>
  <si>
    <t>450250044</t>
  </si>
  <si>
    <t>2+5</t>
  </si>
  <si>
    <t>109</t>
  </si>
  <si>
    <t>721290111</t>
  </si>
  <si>
    <t>Zkouška těsnosti potrubí kanalizace vodou do DN 125</t>
  </si>
  <si>
    <t>-148179202</t>
  </si>
  <si>
    <t>103+84</t>
  </si>
  <si>
    <t>20+70+8+55</t>
  </si>
  <si>
    <t>110</t>
  </si>
  <si>
    <t>721290112</t>
  </si>
  <si>
    <t>Zkouška těsnosti potrubí kanalizace vodou do DN 200</t>
  </si>
  <si>
    <t>-1073068256</t>
  </si>
  <si>
    <t>25+11</t>
  </si>
  <si>
    <t>998721103</t>
  </si>
  <si>
    <t>Přesun hmot tonážní pro vnitřní kanalizace v objektech v do 24 m</t>
  </si>
  <si>
    <t>-13438021</t>
  </si>
  <si>
    <t>722</t>
  </si>
  <si>
    <t>Zdravotechnika - vnitřní vodovod</t>
  </si>
  <si>
    <t>112</t>
  </si>
  <si>
    <t>722130233</t>
  </si>
  <si>
    <t>Potrubí vodovodní ocelové závitové pozinkované svařované běžné DN 25</t>
  </si>
  <si>
    <t>-1677049507</t>
  </si>
  <si>
    <t>113</t>
  </si>
  <si>
    <t>7221740PC1</t>
  </si>
  <si>
    <t>Potrubí vodovodní plastové PPR-RCT svar polyfuze PN 22 D 20 x 2,3 mm</t>
  </si>
  <si>
    <t>1467094710</t>
  </si>
  <si>
    <t>142+53+34+262</t>
  </si>
  <si>
    <t>114</t>
  </si>
  <si>
    <t>7221740PC2</t>
  </si>
  <si>
    <t>Potrubí vodovodní plastové PPR-RCT svar polyfuze PN 22D 25 x 2,8 mm</t>
  </si>
  <si>
    <t>1060300546</t>
  </si>
  <si>
    <t>66+57+54</t>
  </si>
  <si>
    <t>115</t>
  </si>
  <si>
    <t>7221740PC3</t>
  </si>
  <si>
    <t xml:space="preserve">Potrubí vodovodní plastové PPR-RCT svar polyfuze PN 22 D 32 x3,6 mm </t>
  </si>
  <si>
    <t>1434322418</t>
  </si>
  <si>
    <t>6+6+20</t>
  </si>
  <si>
    <t>116</t>
  </si>
  <si>
    <t>7221740PC4</t>
  </si>
  <si>
    <t>Potrubí vodovodní plastové PPR-RCT svar polyfuze PN 22 D 40 x 4,5 mm</t>
  </si>
  <si>
    <t>-657566856</t>
  </si>
  <si>
    <t>48+48+60</t>
  </si>
  <si>
    <t>117</t>
  </si>
  <si>
    <t>7221740PC5</t>
  </si>
  <si>
    <t>Potrubí vodovodní plastové PPR-RCT svar polyfuze PN 22 D 50 x 5,6mm</t>
  </si>
  <si>
    <t>123635172</t>
  </si>
  <si>
    <t>118</t>
  </si>
  <si>
    <t>7221740PC6</t>
  </si>
  <si>
    <t>Potrubí vodovodní plastové PPR-RCT svar polyfuze PN 22 D 63 x 7,1mm</t>
  </si>
  <si>
    <t>-1991184865</t>
  </si>
  <si>
    <t>80+20</t>
  </si>
  <si>
    <t>119</t>
  </si>
  <si>
    <t>7221740PC7</t>
  </si>
  <si>
    <t>Potrubí vodovodní plastové PPR-RCT svar polyfuze PN 22 D 75 x 8,4</t>
  </si>
  <si>
    <t>-464314813</t>
  </si>
  <si>
    <t>100+60</t>
  </si>
  <si>
    <t>120</t>
  </si>
  <si>
    <t>7221740PC8</t>
  </si>
  <si>
    <t>Potrubí vodovodní plastové PPR-RCT svar polyfuze PN 22 D 90 x 10,1</t>
  </si>
  <si>
    <t>408338257</t>
  </si>
  <si>
    <t>121</t>
  </si>
  <si>
    <t>722181123</t>
  </si>
  <si>
    <t>Ochrana vodovodního potrubí zvuk tlumícími objímkami do DN 25 mm</t>
  </si>
  <si>
    <t>-1927971016</t>
  </si>
  <si>
    <t>122</t>
  </si>
  <si>
    <t>722181126</t>
  </si>
  <si>
    <t>Ochrana vodovodního potrubí zvuk tlumícími objímkami do DN 50 mm</t>
  </si>
  <si>
    <t>-744011247</t>
  </si>
  <si>
    <t>80+4</t>
  </si>
  <si>
    <t>123</t>
  </si>
  <si>
    <t>722181127</t>
  </si>
  <si>
    <t>Ochrana vodovodního potrubí zvuk tlumícími objímkami do DN 100 mm</t>
  </si>
  <si>
    <t>1554330258</t>
  </si>
  <si>
    <t>50+80</t>
  </si>
  <si>
    <t>124</t>
  </si>
  <si>
    <t>722182011</t>
  </si>
  <si>
    <t>Podpůrný žlab pro potrubí D 20</t>
  </si>
  <si>
    <t>-766632986</t>
  </si>
  <si>
    <t>350</t>
  </si>
  <si>
    <t>125</t>
  </si>
  <si>
    <t>722182012</t>
  </si>
  <si>
    <t>Podpůrný žlab pro potrubí D 25</t>
  </si>
  <si>
    <t>1392451924</t>
  </si>
  <si>
    <t>150</t>
  </si>
  <si>
    <t>126</t>
  </si>
  <si>
    <t>722182013</t>
  </si>
  <si>
    <t>Podpůrný žlab pro potrubí D 32</t>
  </si>
  <si>
    <t>-1465862190</t>
  </si>
  <si>
    <t>127</t>
  </si>
  <si>
    <t>722220111</t>
  </si>
  <si>
    <t>Nástěnka pro výtokový ventil G 1/2 s jedním závitem</t>
  </si>
  <si>
    <t>-981589515</t>
  </si>
  <si>
    <t>16+3+6+2+1+(15+3+1)*2</t>
  </si>
  <si>
    <t>5*2</t>
  </si>
  <si>
    <t>128</t>
  </si>
  <si>
    <t>722220121</t>
  </si>
  <si>
    <t>Nástěnka pro baterii G 1/2 s jedním závitem</t>
  </si>
  <si>
    <t>pár</t>
  </si>
  <si>
    <t>-445198076</t>
  </si>
  <si>
    <t>5+5</t>
  </si>
  <si>
    <t>129</t>
  </si>
  <si>
    <t>722231075</t>
  </si>
  <si>
    <t>Ventil zpětný mosazný G 5/4 PN 10 do 110°C se dvěma závity</t>
  </si>
  <si>
    <t>-180411941</t>
  </si>
  <si>
    <t>130</t>
  </si>
  <si>
    <t>722231077</t>
  </si>
  <si>
    <t>Ventil zpětný mosazný G 2 PN 10 do 110°C se dvěma závity</t>
  </si>
  <si>
    <t>-518415073</t>
  </si>
  <si>
    <t>131</t>
  </si>
  <si>
    <t>722239101</t>
  </si>
  <si>
    <t>Montáž armatur vodovodních se dvěma závity G 1/2</t>
  </si>
  <si>
    <t>-332880448</t>
  </si>
  <si>
    <t>39+12+4</t>
  </si>
  <si>
    <t>132</t>
  </si>
  <si>
    <t>551141240</t>
  </si>
  <si>
    <t>kulový kohout, PN 42, T 185 C, chromovaný R250D 1/2" červený</t>
  </si>
  <si>
    <t>856992608</t>
  </si>
  <si>
    <t>133</t>
  </si>
  <si>
    <t>55114210</t>
  </si>
  <si>
    <t>kohout kulový s vypouštěním PN 42 T 185°C chromovaný R250DS 1/2"</t>
  </si>
  <si>
    <t>1775639199</t>
  </si>
  <si>
    <t>134</t>
  </si>
  <si>
    <t>55111420</t>
  </si>
  <si>
    <t>uzávěr kulový zahradní provedení páčka niklovaná mosaz vnější závit PN 15 T 120°C 3/8"-3/4"</t>
  </si>
  <si>
    <t>9745420</t>
  </si>
  <si>
    <t>135</t>
  </si>
  <si>
    <t>722239102</t>
  </si>
  <si>
    <t>Montáž armatur vodovodních se dvěma závity G 3/4</t>
  </si>
  <si>
    <t>1349232390</t>
  </si>
  <si>
    <t>14+17</t>
  </si>
  <si>
    <t>136</t>
  </si>
  <si>
    <t>55114126</t>
  </si>
  <si>
    <t>kohout kulový PN 42 T 185°C chromovaný 3/4" červený</t>
  </si>
  <si>
    <t>-2057278918</t>
  </si>
  <si>
    <t>137</t>
  </si>
  <si>
    <t>55114212</t>
  </si>
  <si>
    <t>kohout kulový s vypouštěním PN 42 T 185°C chromovaný R250DS 3/4"</t>
  </si>
  <si>
    <t>1600060582</t>
  </si>
  <si>
    <t>138</t>
  </si>
  <si>
    <t>722239103</t>
  </si>
  <si>
    <t>Montáž armatur vodovodních se dvěma závity G 1</t>
  </si>
  <si>
    <t>480734864</t>
  </si>
  <si>
    <t>139</t>
  </si>
  <si>
    <t>55114214</t>
  </si>
  <si>
    <t>kohout kulový s vypouštěním PN 35 T 185°C chromovaný R250DS 1"</t>
  </si>
  <si>
    <t>-1688094139</t>
  </si>
  <si>
    <t>140</t>
  </si>
  <si>
    <t>722239104</t>
  </si>
  <si>
    <t>Montáž armatur vodovodních se dvěma závity G 5/4</t>
  </si>
  <si>
    <t>947405046</t>
  </si>
  <si>
    <t>1+4+1</t>
  </si>
  <si>
    <t>141</t>
  </si>
  <si>
    <t>551141300</t>
  </si>
  <si>
    <t>kulový kohout, PN 35, T 185 C, chromovaný R250D 1"1/4 červený</t>
  </si>
  <si>
    <t>-1086786678</t>
  </si>
  <si>
    <t>STL.0002738.URS</t>
  </si>
  <si>
    <t>filtr s výměnnou vložkou D71 118 540 DN32 mm</t>
  </si>
  <si>
    <t>-313345930</t>
  </si>
  <si>
    <t>143</t>
  </si>
  <si>
    <t>55114218</t>
  </si>
  <si>
    <t>kohout kulový s vypouštěním PN 35 T 185°C chromovaný R250DS 1"1/4</t>
  </si>
  <si>
    <t>-2066425499</t>
  </si>
  <si>
    <t>144</t>
  </si>
  <si>
    <t>722239105</t>
  </si>
  <si>
    <t>Montáž armatur vodovodních se dvěma závity G 6/4</t>
  </si>
  <si>
    <t>649224509</t>
  </si>
  <si>
    <t>145</t>
  </si>
  <si>
    <t>55114216</t>
  </si>
  <si>
    <t>kohout kulový s vypouštěním PN 35 T 185°C chromovaný R250DS 1"1/2</t>
  </si>
  <si>
    <t>-1625898331</t>
  </si>
  <si>
    <t>146</t>
  </si>
  <si>
    <t>722239106</t>
  </si>
  <si>
    <t>Montáž armatur vodovodních se dvěma závity G 2</t>
  </si>
  <si>
    <t>-228973804</t>
  </si>
  <si>
    <t>3+5+1</t>
  </si>
  <si>
    <t>147</t>
  </si>
  <si>
    <t>55114134</t>
  </si>
  <si>
    <t>kohout kulový PN 35 T 185°C chromovaný 2" červený</t>
  </si>
  <si>
    <t>408002182</t>
  </si>
  <si>
    <t>148</t>
  </si>
  <si>
    <t>55114220</t>
  </si>
  <si>
    <t>kohout kulový s vypouštěním PN 35 T 185°C chromovaný R250DS 2"</t>
  </si>
  <si>
    <t>-121496084</t>
  </si>
  <si>
    <t>149</t>
  </si>
  <si>
    <t>KIS.JD40003100</t>
  </si>
  <si>
    <t>filtr domácí na studenou vodu 2", se zpětným manuálním proplachem</t>
  </si>
  <si>
    <t>-2125299703</t>
  </si>
  <si>
    <t>72225014PC1</t>
  </si>
  <si>
    <t>Hydrantový systém s tvarově stálou hadicí D19 -30bm - prosklená  dvířka - proudnice ekv. 6 -  710/710/200 montáž do zdi</t>
  </si>
  <si>
    <t>120349863</t>
  </si>
  <si>
    <t>151</t>
  </si>
  <si>
    <t>7222621PC</t>
  </si>
  <si>
    <t>Vodoměr přírubový šroubový do 40°C DN 40 horizontální</t>
  </si>
  <si>
    <t>1934658857</t>
  </si>
  <si>
    <t>152</t>
  </si>
  <si>
    <t>7222632PC</t>
  </si>
  <si>
    <t>Vodoměr závitový vícevtokový mokroběžný do 100°C G 5/4 horizontální</t>
  </si>
  <si>
    <t>1630360617</t>
  </si>
  <si>
    <t>153</t>
  </si>
  <si>
    <t>7222632PC1</t>
  </si>
  <si>
    <t xml:space="preserve">M-Bus modul pro vodoměry </t>
  </si>
  <si>
    <t>-1567470897</t>
  </si>
  <si>
    <t>154</t>
  </si>
  <si>
    <t>722290226</t>
  </si>
  <si>
    <t>Zkouška těsnosti vodovodního potrubí závitového do DN 50</t>
  </si>
  <si>
    <t>-1704668496</t>
  </si>
  <si>
    <t>142+349+66+111+6+26+48+108+6</t>
  </si>
  <si>
    <t>155</t>
  </si>
  <si>
    <t>722290229</t>
  </si>
  <si>
    <t>Zkouška těsnosti vodovodního potrubí závitového do DN 100</t>
  </si>
  <si>
    <t>-811729704</t>
  </si>
  <si>
    <t>80+20+100+60+1</t>
  </si>
  <si>
    <t>156</t>
  </si>
  <si>
    <t>722290234</t>
  </si>
  <si>
    <t>Proplach a dezinfekce vodovodního potrubí do DN 80</t>
  </si>
  <si>
    <t>-603975596</t>
  </si>
  <si>
    <t>F81+F82</t>
  </si>
  <si>
    <t>157</t>
  </si>
  <si>
    <t>998722103</t>
  </si>
  <si>
    <t>Přesun hmot tonážní tonážní pro vnitřní vodovod v objektech v do 24 m</t>
  </si>
  <si>
    <t>-1413734829</t>
  </si>
  <si>
    <t>725</t>
  </si>
  <si>
    <t>Zdravotechnika - zařizovací předměty</t>
  </si>
  <si>
    <t>158</t>
  </si>
  <si>
    <t>72511912PC</t>
  </si>
  <si>
    <t>Montáž klozetových mís závěsných na nosné stěny</t>
  </si>
  <si>
    <t>-1221097407</t>
  </si>
  <si>
    <t>159</t>
  </si>
  <si>
    <t>642360PC1</t>
  </si>
  <si>
    <t>klozet keramický závěsný hluboké splachování bílý vč. slim sedátka</t>
  </si>
  <si>
    <t>-1023869641</t>
  </si>
  <si>
    <t>160</t>
  </si>
  <si>
    <t>642360PC2</t>
  </si>
  <si>
    <t>klozet keramický závěsný hluboké splachování handicap bílý</t>
  </si>
  <si>
    <t>-1846657119</t>
  </si>
  <si>
    <t>161</t>
  </si>
  <si>
    <t>552817PC1</t>
  </si>
  <si>
    <t>montážní prvek pro závěsné WC ovládání zepředu, hloubka 12 cm,výška 112cm, se plachovací nádržkou pod omítku</t>
  </si>
  <si>
    <t>-726419661</t>
  </si>
  <si>
    <t>162</t>
  </si>
  <si>
    <t>552817PC2</t>
  </si>
  <si>
    <t>montážní prvek pro závěsné WC ovládání zepředu, tlačítko</t>
  </si>
  <si>
    <t>-1009823103</t>
  </si>
  <si>
    <t>163</t>
  </si>
  <si>
    <t>552817PC3</t>
  </si>
  <si>
    <t>Montážní prvek pro závěsné WC tlačítko,výška 112cm, se plachovací nádržkou pod omítku, pro konstrukce prováděné suchým procesem, bezbariérový, pro madla, komplet</t>
  </si>
  <si>
    <t>1961839735</t>
  </si>
  <si>
    <t>164</t>
  </si>
  <si>
    <t>64236041PC5</t>
  </si>
  <si>
    <t>sedátko k handicap</t>
  </si>
  <si>
    <t>-1912611801</t>
  </si>
  <si>
    <t>165</t>
  </si>
  <si>
    <t>725129102</t>
  </si>
  <si>
    <t>Montáž pisoáru s automatickým splachováním</t>
  </si>
  <si>
    <t>-169866965</t>
  </si>
  <si>
    <t>166</t>
  </si>
  <si>
    <t>551456PC</t>
  </si>
  <si>
    <t>pisoár  s vestavěným automatickým inteligentním (IQ) splachovačem + zdroj</t>
  </si>
  <si>
    <t>181667670</t>
  </si>
  <si>
    <t>167</t>
  </si>
  <si>
    <t>72521910PC</t>
  </si>
  <si>
    <t>Montáž umyvadla připevněného na šrouby do zdiva</t>
  </si>
  <si>
    <t>906978629</t>
  </si>
  <si>
    <t>15+3</t>
  </si>
  <si>
    <t>168</t>
  </si>
  <si>
    <t>642110PC1</t>
  </si>
  <si>
    <t>umyvadlo keramické závěsné 55x46cm bílé hranaté</t>
  </si>
  <si>
    <t>-386672173</t>
  </si>
  <si>
    <t>169</t>
  </si>
  <si>
    <t>642110PC2</t>
  </si>
  <si>
    <t>umyvadlo keramické závěsné bezbariérové 64 x 55 cmx16,5 bílé</t>
  </si>
  <si>
    <t>954192190</t>
  </si>
  <si>
    <t>170</t>
  </si>
  <si>
    <t>642110PC3</t>
  </si>
  <si>
    <t>Sifon umyvadlový celokovový kulatý</t>
  </si>
  <si>
    <t>-923640793</t>
  </si>
  <si>
    <t>171</t>
  </si>
  <si>
    <t>642110PC4</t>
  </si>
  <si>
    <t>Sifon umyvadlový prostorově úsporný chrom</t>
  </si>
  <si>
    <t>64140552</t>
  </si>
  <si>
    <t>172</t>
  </si>
  <si>
    <t>725319111</t>
  </si>
  <si>
    <t>Montáž dřezu ostatních typů-příprava</t>
  </si>
  <si>
    <t>570616019</t>
  </si>
  <si>
    <t>173</t>
  </si>
  <si>
    <t>725339111</t>
  </si>
  <si>
    <t>Montáž výlevky</t>
  </si>
  <si>
    <t>-2104076038</t>
  </si>
  <si>
    <t>174</t>
  </si>
  <si>
    <t>642711PC1</t>
  </si>
  <si>
    <t>výlevka keramická bílá závěsná</t>
  </si>
  <si>
    <t>-1444259575</t>
  </si>
  <si>
    <t>175</t>
  </si>
  <si>
    <t>642711PC2</t>
  </si>
  <si>
    <t xml:space="preserve">Podomítkový systém pro výlevku + tlačítko </t>
  </si>
  <si>
    <t>319473240</t>
  </si>
  <si>
    <t>176</t>
  </si>
  <si>
    <t>725819401</t>
  </si>
  <si>
    <t>Montáž ventilů rohových G 1/2 s připojovací trubičkou</t>
  </si>
  <si>
    <t>766057203</t>
  </si>
  <si>
    <t>177</t>
  </si>
  <si>
    <t>5514104PC</t>
  </si>
  <si>
    <t>ventil rohový TE67  s trubičkou 1/2"</t>
  </si>
  <si>
    <t>-1683969682</t>
  </si>
  <si>
    <t>178</t>
  </si>
  <si>
    <t>725829121</t>
  </si>
  <si>
    <t>Montáž baterie umyvadlové nástěnné pákové a klasické ostatní typ</t>
  </si>
  <si>
    <t>-799053194</t>
  </si>
  <si>
    <t>179</t>
  </si>
  <si>
    <t>551431PC</t>
  </si>
  <si>
    <t>baterie nástěnná páková 1/2"x150 mm- k výlevce</t>
  </si>
  <si>
    <t>1842307774</t>
  </si>
  <si>
    <t>180</t>
  </si>
  <si>
    <t>725829131</t>
  </si>
  <si>
    <t>Montáž baterie umyvadlové stojánkové G 1/2 ostatní typ</t>
  </si>
  <si>
    <t>-1534176920</t>
  </si>
  <si>
    <t>15+3+1</t>
  </si>
  <si>
    <t>181</t>
  </si>
  <si>
    <t>5514314PC</t>
  </si>
  <si>
    <t xml:space="preserve">baterie umyvadlová páková stojánková -Infračervená elektronická umyvadlová baterie DN15 se směšovacím zařízením a nastavitelným omezovačem teploty,s trafem </t>
  </si>
  <si>
    <t>-183413489</t>
  </si>
  <si>
    <t>182</t>
  </si>
  <si>
    <t>55145723</t>
  </si>
  <si>
    <t>baterie dřezová páková stojánková se sprškou chrom</t>
  </si>
  <si>
    <t>78340737</t>
  </si>
  <si>
    <t>183</t>
  </si>
  <si>
    <t>725849411</t>
  </si>
  <si>
    <t>Montáž baterie sprchová nástěnnás nastavitelnou výškou sprchy</t>
  </si>
  <si>
    <t>522782609</t>
  </si>
  <si>
    <t>184</t>
  </si>
  <si>
    <t>55144949</t>
  </si>
  <si>
    <t>baterie vanová/sprchová nástěnná páková 150mm chrom</t>
  </si>
  <si>
    <t>620176707</t>
  </si>
  <si>
    <t>185</t>
  </si>
  <si>
    <t>725849413</t>
  </si>
  <si>
    <t>Montáž baterie sprchová nástěnnátermostatické</t>
  </si>
  <si>
    <t>-1846714239</t>
  </si>
  <si>
    <t>186</t>
  </si>
  <si>
    <t>55145PC1R1</t>
  </si>
  <si>
    <t>Vodovodní a řídící jednotka č.1-Bezpečné směšování vody pro umyvadla a sprchy s možností programování vlastností výtoků, teploty smíchané vody, hygienických_x000D_
proplachů a termání desinfekce.Doba výtoku 1 sek. - 60 min. Příkon 20W</t>
  </si>
  <si>
    <t>945327330</t>
  </si>
  <si>
    <t>m.č.1.11, m.č.1.24</t>
  </si>
  <si>
    <t>2+2</t>
  </si>
  <si>
    <t>187</t>
  </si>
  <si>
    <t>55145PC2R2</t>
  </si>
  <si>
    <t>Vodovodní a řídící jednotka č.2-Bezpečné směšování vody pro umyvadla a sprchy s možností programování vlastností výtoků, teploty smíchané vody, hygienických_x000D_
proplachů a termání desinfekce.Doba výtoku 1 sek. - 60 min. Příkon 20W</t>
  </si>
  <si>
    <t>-1087009502</t>
  </si>
  <si>
    <t>m.č.1.12</t>
  </si>
  <si>
    <t>188</t>
  </si>
  <si>
    <t>55145PC3R3</t>
  </si>
  <si>
    <t>Vodovodní a řídící jednotka č.3-Bezpečné směšování vody pro umyvadla a sprchy s možností programování vlastností výtoků, teploty smíchané vody, hygienických_x000D_
proplachů a termání desinfekce.Doba výtoku 1 sek. - 60 min. Příkon 20W</t>
  </si>
  <si>
    <t>-203887053</t>
  </si>
  <si>
    <t>m.č.1.12, m.č.1.25</t>
  </si>
  <si>
    <t>189</t>
  </si>
  <si>
    <t>55145PC4R4</t>
  </si>
  <si>
    <t>Piëzo senzor-aktivace dotykem</t>
  </si>
  <si>
    <t>173173709</t>
  </si>
  <si>
    <t>12+7+12+8</t>
  </si>
  <si>
    <t>190</t>
  </si>
  <si>
    <t>55145PC5R5</t>
  </si>
  <si>
    <t>hlavice sprchová-Pevná sprchová hlavice s otočnou sprchovou růžicí,vestavěný regulátor 9 l/min,antivandal</t>
  </si>
  <si>
    <t>2140369706</t>
  </si>
  <si>
    <t>6+6+10+6</t>
  </si>
  <si>
    <t>191</t>
  </si>
  <si>
    <t>55145PC6R6</t>
  </si>
  <si>
    <t>sprchová sestava nástěnná, chrom-sprchový komplet včetně hadice, držáku a mýdelníku na předem namíchanou vodu,</t>
  </si>
  <si>
    <t>1401485709</t>
  </si>
  <si>
    <t>6+1+2+2</t>
  </si>
  <si>
    <t>192</t>
  </si>
  <si>
    <t>55145PC7R7</t>
  </si>
  <si>
    <t>Ovládací skříňka-celková deaktivace 3 vodovodních jednotek</t>
  </si>
  <si>
    <t>-333730618</t>
  </si>
  <si>
    <t>1+1+1+1</t>
  </si>
  <si>
    <t>193</t>
  </si>
  <si>
    <t>55145PC8R8</t>
  </si>
  <si>
    <t>Bypass-Redukce výtoku</t>
  </si>
  <si>
    <t>-1352872050</t>
  </si>
  <si>
    <t>194</t>
  </si>
  <si>
    <t>55145PC9R9</t>
  </si>
  <si>
    <t>socket</t>
  </si>
  <si>
    <t>177545219</t>
  </si>
  <si>
    <t>195</t>
  </si>
  <si>
    <t>55145PC10R10</t>
  </si>
  <si>
    <t>software, USB kabel a SOCKET</t>
  </si>
  <si>
    <t>1708378795</t>
  </si>
  <si>
    <t>196</t>
  </si>
  <si>
    <t>55145PC11R11</t>
  </si>
  <si>
    <t>Dopravní náklady</t>
  </si>
  <si>
    <t>km</t>
  </si>
  <si>
    <t>-1745150765</t>
  </si>
  <si>
    <t>197</t>
  </si>
  <si>
    <t>55145PC12R12</t>
  </si>
  <si>
    <t>Práce technika</t>
  </si>
  <si>
    <t>hod</t>
  </si>
  <si>
    <t>2105822067</t>
  </si>
  <si>
    <t>198</t>
  </si>
  <si>
    <t>72593112PC</t>
  </si>
  <si>
    <t>Pitná fontánka nerez G 1/2</t>
  </si>
  <si>
    <t>-923024428</t>
  </si>
  <si>
    <t>199</t>
  </si>
  <si>
    <t>998725103</t>
  </si>
  <si>
    <t>Přesun hmot tonážní pro zařizovací předměty v objektech v do 24 m</t>
  </si>
  <si>
    <t>670002659</t>
  </si>
  <si>
    <t>732</t>
  </si>
  <si>
    <t>Ústřední vytápění - strojovny</t>
  </si>
  <si>
    <t>200</t>
  </si>
  <si>
    <t>7323317PC1</t>
  </si>
  <si>
    <t>Nádoba tlaková expanzní s membránou závitové připojení PN 1,0 o objemu 80 l -DT80/10</t>
  </si>
  <si>
    <t>1270573691</t>
  </si>
  <si>
    <t>201</t>
  </si>
  <si>
    <t>7323317PC2</t>
  </si>
  <si>
    <t>FLOWJET VENTIL 5/4“</t>
  </si>
  <si>
    <t>2145363251</t>
  </si>
  <si>
    <t>202</t>
  </si>
  <si>
    <t>732429215</t>
  </si>
  <si>
    <t>Montáž čerpadla oběhového mokroběžného závitového DN 32</t>
  </si>
  <si>
    <t>-1035543825</t>
  </si>
  <si>
    <t>203</t>
  </si>
  <si>
    <t>426105PC</t>
  </si>
  <si>
    <t>čerpadlo oběhové teplovodní závitové DN 32 cirkulační pro TUV výtlak 5,5m Qmax 7,1m3/h PN 10 nerezové T 80°C, 230V</t>
  </si>
  <si>
    <t>630149006</t>
  </si>
  <si>
    <t>204</t>
  </si>
  <si>
    <t>998732102</t>
  </si>
  <si>
    <t>Přesun hmot tonážní pro strojovny v objektech v do 12 m</t>
  </si>
  <si>
    <t>1760470461</t>
  </si>
  <si>
    <t>734</t>
  </si>
  <si>
    <t>Ústřední vytápění - armatury</t>
  </si>
  <si>
    <t>205</t>
  </si>
  <si>
    <t>734421102</t>
  </si>
  <si>
    <t>Tlakoměr s pevným stonkem a zpětnou klapkou tlak 0-16 bar průměr 63 mm spodní připojení+ návarek</t>
  </si>
  <si>
    <t>-1522181407</t>
  </si>
  <si>
    <t>771</t>
  </si>
  <si>
    <t>Podlahy z dlaždic</t>
  </si>
  <si>
    <t>206</t>
  </si>
  <si>
    <t>771591321</t>
  </si>
  <si>
    <t>Montáž žlabu pro odvodnění balkonu nebo terasy-montáž sprchového žlabu</t>
  </si>
  <si>
    <t>428377616</t>
  </si>
  <si>
    <t>43,1</t>
  </si>
  <si>
    <t>207</t>
  </si>
  <si>
    <t>592270PC</t>
  </si>
  <si>
    <t>715361885</t>
  </si>
  <si>
    <t>43,1*1,01</t>
  </si>
  <si>
    <t>Práce a dodávky M</t>
  </si>
  <si>
    <t>23-M</t>
  </si>
  <si>
    <t>Montáže potrubí</t>
  </si>
  <si>
    <t>208</t>
  </si>
  <si>
    <t>230082087</t>
  </si>
  <si>
    <t>Demontáž potrubí do šrotu do 50 kg D 159 mm, tl 4,5 mm</t>
  </si>
  <si>
    <t>-1060648980</t>
  </si>
  <si>
    <t>ZTI obsahuje i objekt IO 410 AREÁLOVÉ ROZVODY KANALIZACE SPLAŠKOVÉ Revize 11.5.2021 a 4.6.2021</t>
  </si>
  <si>
    <t>Revize 11.5.2021 a 4.6.2021</t>
  </si>
  <si>
    <t>14+5</t>
  </si>
  <si>
    <t>13+5</t>
  </si>
  <si>
    <r>
      <t xml:space="preserve">žlab odvodňovací </t>
    </r>
    <r>
      <rPr>
        <i/>
        <strike/>
        <sz val="9"/>
        <color rgb="FFFF0000"/>
        <rFont val="Arial CE"/>
        <charset val="238"/>
      </rPr>
      <t>polymerbetonový</t>
    </r>
    <r>
      <rPr>
        <i/>
        <sz val="9"/>
        <color rgb="FF0000FF"/>
        <rFont val="Arial CE"/>
      </rPr>
      <t xml:space="preserve"> </t>
    </r>
    <r>
      <rPr>
        <i/>
        <sz val="9"/>
        <color rgb="FFFF0000"/>
        <rFont val="Arial CE"/>
        <charset val="238"/>
      </rPr>
      <t>nerezový</t>
    </r>
    <r>
      <rPr>
        <i/>
        <sz val="9"/>
        <color rgb="FF0000FF"/>
        <rFont val="Arial CE"/>
      </rPr>
      <t xml:space="preserve"> vč. krytu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</si>
</sst>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4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8"/>
      <color rgb="FF000000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color rgb="FF505050"/>
      <name val="Arial CE"/>
    </font>
    <font>
      <i/>
      <sz val="9"/>
      <color rgb="FF0000FF"/>
      <name val="Arial CE"/>
    </font>
    <font>
      <sz val="9"/>
      <name val="Arial CE"/>
    </font>
    <font>
      <i/>
      <strike/>
      <sz val="9"/>
      <color rgb="FFFF0000"/>
      <name val="Arial CE"/>
      <charset val="238"/>
    </font>
    <font>
      <i/>
      <sz val="9"/>
      <color rgb="FFFF000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10" xfId="0" applyFont="1" applyBorder="1" applyAlignment="1" applyProtection="1">
      <alignment vertical="center"/>
      <protection locked="0"/>
    </xf>
    <xf numFmtId="0" fontId="8" fillId="0" borderId="0" xfId="0" applyFont="1" applyAlignment="1" applyProtection="1"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6" borderId="22" xfId="0" applyNumberFormat="1" applyFont="1" applyFill="1" applyBorder="1" applyAlignment="1" applyProtection="1">
      <alignment vertical="center"/>
      <protection locked="0"/>
    </xf>
    <xf numFmtId="0" fontId="9" fillId="6" borderId="0" xfId="0" applyFont="1" applyFill="1" applyAlignment="1" applyProtection="1">
      <alignment vertical="center"/>
      <protection locked="0"/>
    </xf>
    <xf numFmtId="0" fontId="11" fillId="6" borderId="0" xfId="0" applyFont="1" applyFill="1" applyAlignment="1" applyProtection="1">
      <alignment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6" borderId="0" xfId="0" applyFont="1" applyFill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0" fillId="0" borderId="0" xfId="0" applyProtection="1"/>
    <xf numFmtId="0" fontId="13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4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2" fillId="6" borderId="0" xfId="0" applyFont="1" applyFill="1" applyAlignment="1" applyProtection="1">
      <alignment horizontal="left" vertical="center" wrapText="1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1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0" fillId="5" borderId="7" xfId="0" applyFont="1" applyFill="1" applyBorder="1" applyAlignment="1" applyProtection="1">
      <alignment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ont="1" applyFill="1" applyBorder="1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2" fillId="5" borderId="0" xfId="0" applyFont="1" applyFill="1" applyAlignment="1" applyProtection="1">
      <alignment horizontal="left" vertical="center"/>
    </xf>
    <xf numFmtId="0" fontId="22" fillId="5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5" borderId="16" xfId="0" applyFont="1" applyFill="1" applyBorder="1" applyAlignment="1" applyProtection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</xf>
    <xf numFmtId="0" fontId="22" fillId="5" borderId="18" xfId="0" applyFont="1" applyFill="1" applyBorder="1" applyAlignment="1" applyProtection="1">
      <alignment horizontal="center" vertical="center" wrapText="1"/>
    </xf>
    <xf numFmtId="0" fontId="22" fillId="5" borderId="0" xfId="0" applyFont="1" applyFill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24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/>
    <xf numFmtId="0" fontId="0" fillId="0" borderId="11" xfId="0" applyFon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3" borderId="14" xfId="0" applyFont="1" applyFill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 applyProtection="1">
      <alignment vertical="center"/>
    </xf>
    <xf numFmtId="0" fontId="36" fillId="3" borderId="14" xfId="0" applyFont="1" applyFill="1" applyBorder="1" applyAlignment="1" applyProtection="1">
      <alignment horizontal="left" vertical="center"/>
    </xf>
    <xf numFmtId="0" fontId="36" fillId="0" borderId="0" xfId="0" applyFont="1" applyBorder="1" applyAlignment="1" applyProtection="1">
      <alignment horizontal="center" vertical="center"/>
    </xf>
    <xf numFmtId="0" fontId="36" fillId="6" borderId="22" xfId="0" applyFont="1" applyFill="1" applyBorder="1" applyAlignment="1" applyProtection="1">
      <alignment horizontal="center" vertical="center"/>
    </xf>
    <xf numFmtId="49" fontId="36" fillId="6" borderId="22" xfId="0" applyNumberFormat="1" applyFont="1" applyFill="1" applyBorder="1" applyAlignment="1" applyProtection="1">
      <alignment horizontal="left" vertical="center" wrapText="1"/>
    </xf>
    <xf numFmtId="0" fontId="36" fillId="6" borderId="22" xfId="0" applyFont="1" applyFill="1" applyBorder="1" applyAlignment="1" applyProtection="1">
      <alignment horizontal="left" vertical="center" wrapText="1"/>
    </xf>
    <xf numFmtId="0" fontId="36" fillId="6" borderId="22" xfId="0" applyFont="1" applyFill="1" applyBorder="1" applyAlignment="1" applyProtection="1">
      <alignment horizontal="center" vertical="center" wrapText="1"/>
    </xf>
    <xf numFmtId="167" fontId="36" fillId="6" borderId="22" xfId="0" applyNumberFormat="1" applyFont="1" applyFill="1" applyBorder="1" applyAlignment="1" applyProtection="1">
      <alignment vertical="center"/>
    </xf>
    <xf numFmtId="4" fontId="36" fillId="6" borderId="22" xfId="0" applyNumberFormat="1" applyFont="1" applyFill="1" applyBorder="1" applyAlignment="1" applyProtection="1">
      <alignment vertical="center"/>
    </xf>
    <xf numFmtId="0" fontId="9" fillId="6" borderId="0" xfId="0" applyFont="1" applyFill="1" applyAlignment="1" applyProtection="1">
      <alignment vertical="center"/>
    </xf>
    <xf numFmtId="0" fontId="35" fillId="6" borderId="0" xfId="0" applyFont="1" applyFill="1" applyAlignment="1" applyProtection="1">
      <alignment horizontal="left" vertical="center"/>
    </xf>
    <xf numFmtId="0" fontId="9" fillId="6" borderId="0" xfId="0" applyFont="1" applyFill="1" applyAlignment="1" applyProtection="1">
      <alignment horizontal="left" vertical="center"/>
    </xf>
    <xf numFmtId="0" fontId="9" fillId="6" borderId="0" xfId="0" applyFont="1" applyFill="1" applyAlignment="1" applyProtection="1">
      <alignment horizontal="left" vertical="center" wrapText="1"/>
    </xf>
    <xf numFmtId="167" fontId="9" fillId="6" borderId="0" xfId="0" applyNumberFormat="1" applyFont="1" applyFill="1" applyAlignment="1" applyProtection="1">
      <alignment vertical="center"/>
    </xf>
    <xf numFmtId="0" fontId="39" fillId="6" borderId="0" xfId="0" applyFont="1" applyFill="1" applyAlignment="1" applyProtection="1">
      <alignment horizontal="left" vertical="center" wrapText="1"/>
    </xf>
    <xf numFmtId="0" fontId="39" fillId="0" borderId="0" xfId="0" applyFont="1" applyAlignment="1" applyProtection="1">
      <alignment vertical="center"/>
    </xf>
    <xf numFmtId="167" fontId="39" fillId="0" borderId="0" xfId="0" applyNumberFormat="1" applyFont="1" applyAlignment="1" applyProtection="1">
      <alignment vertical="center"/>
    </xf>
    <xf numFmtId="0" fontId="40" fillId="0" borderId="22" xfId="0" applyFont="1" applyBorder="1" applyAlignment="1" applyProtection="1">
      <alignment horizontal="left" vertical="center" wrapText="1"/>
    </xf>
    <xf numFmtId="0" fontId="40" fillId="0" borderId="22" xfId="0" applyFont="1" applyBorder="1" applyAlignment="1" applyProtection="1">
      <alignment horizontal="center" vertical="center" wrapText="1"/>
    </xf>
    <xf numFmtId="167" fontId="40" fillId="6" borderId="22" xfId="0" applyNumberFormat="1" applyFont="1" applyFill="1" applyBorder="1" applyAlignment="1" applyProtection="1">
      <alignment vertical="center"/>
    </xf>
    <xf numFmtId="167" fontId="39" fillId="6" borderId="0" xfId="0" applyNumberFormat="1" applyFont="1" applyFill="1" applyAlignment="1" applyProtection="1">
      <alignment vertical="center"/>
    </xf>
    <xf numFmtId="0" fontId="41" fillId="0" borderId="22" xfId="0" applyFont="1" applyBorder="1" applyAlignment="1" applyProtection="1">
      <alignment horizontal="left" vertical="center" wrapText="1"/>
    </xf>
    <xf numFmtId="0" fontId="41" fillId="0" borderId="22" xfId="0" applyFont="1" applyBorder="1" applyAlignment="1" applyProtection="1">
      <alignment horizontal="center" vertical="center" wrapText="1"/>
    </xf>
    <xf numFmtId="167" fontId="41" fillId="0" borderId="22" xfId="0" applyNumberFormat="1" applyFont="1" applyBorder="1" applyAlignment="1" applyProtection="1">
      <alignment vertical="center"/>
    </xf>
    <xf numFmtId="0" fontId="39" fillId="0" borderId="0" xfId="0" applyFont="1" applyAlignment="1" applyProtection="1">
      <alignment horizontal="left" vertical="center" wrapText="1"/>
    </xf>
    <xf numFmtId="167" fontId="40" fillId="0" borderId="22" xfId="0" applyNumberFormat="1" applyFont="1" applyBorder="1" applyAlignment="1" applyProtection="1">
      <alignment vertical="center"/>
    </xf>
    <xf numFmtId="0" fontId="11" fillId="6" borderId="0" xfId="0" applyFont="1" applyFill="1" applyAlignment="1" applyProtection="1">
      <alignment vertical="center"/>
    </xf>
    <xf numFmtId="0" fontId="11" fillId="6" borderId="0" xfId="0" applyFont="1" applyFill="1" applyAlignment="1" applyProtection="1">
      <alignment horizontal="left" vertical="center"/>
    </xf>
    <xf numFmtId="0" fontId="11" fillId="6" borderId="0" xfId="0" applyFont="1" applyFill="1" applyAlignment="1" applyProtection="1">
      <alignment horizontal="left" vertical="center" wrapText="1"/>
    </xf>
    <xf numFmtId="0" fontId="40" fillId="6" borderId="22" xfId="0" applyFont="1" applyFill="1" applyBorder="1" applyAlignment="1" applyProtection="1">
      <alignment horizontal="left" vertical="center" wrapText="1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>
      <selection activeCell="AN13" sqref="AN13"/>
    </sheetView>
  </sheetViews>
  <sheetFormatPr defaultRowHeight="10.199999999999999" x14ac:dyDescent="0.2"/>
  <cols>
    <col min="1" max="1" width="7.140625" style="1" customWidth="1"/>
    <col min="2" max="2" width="1.42578125" style="1" customWidth="1"/>
    <col min="3" max="3" width="3.5703125" style="1" customWidth="1"/>
    <col min="4" max="33" width="2.28515625" style="1" customWidth="1"/>
    <col min="34" max="34" width="2.85546875" style="1" customWidth="1"/>
    <col min="35" max="35" width="27.140625" style="1" customWidth="1"/>
    <col min="36" max="37" width="2.140625" style="1" customWidth="1"/>
    <col min="38" max="38" width="7.140625" style="1" customWidth="1"/>
    <col min="39" max="39" width="2.85546875" style="1" customWidth="1"/>
    <col min="40" max="40" width="11.42578125" style="1" customWidth="1"/>
    <col min="41" max="41" width="6.42578125" style="1" customWidth="1"/>
    <col min="42" max="42" width="3.5703125" style="1" customWidth="1"/>
    <col min="43" max="43" width="13.42578125" style="1" hidden="1" customWidth="1"/>
    <col min="44" max="44" width="11.7109375" style="1" customWidth="1"/>
    <col min="45" max="47" width="22.140625" style="1" hidden="1" customWidth="1"/>
    <col min="48" max="49" width="18.5703125" style="1" hidden="1" customWidth="1"/>
    <col min="50" max="51" width="21.42578125" style="1" hidden="1" customWidth="1"/>
    <col min="52" max="52" width="18.5703125" style="1" hidden="1" customWidth="1"/>
    <col min="53" max="53" width="16.42578125" style="1" hidden="1" customWidth="1"/>
    <col min="54" max="54" width="21.42578125" style="1" hidden="1" customWidth="1"/>
    <col min="55" max="55" width="18.5703125" style="1" hidden="1" customWidth="1"/>
    <col min="56" max="56" width="16.42578125" style="1" hidden="1" customWidth="1"/>
    <col min="57" max="57" width="57" style="1" customWidth="1"/>
    <col min="71" max="91" width="9.140625" style="1" hidden="1"/>
  </cols>
  <sheetData>
    <row r="1" spans="1:74" x14ac:dyDescent="0.2">
      <c r="A1" s="8" t="s">
        <v>0</v>
      </c>
      <c r="AZ1" s="8" t="s">
        <v>1</v>
      </c>
      <c r="BA1" s="8" t="s">
        <v>2</v>
      </c>
      <c r="BB1" s="8" t="s">
        <v>1</v>
      </c>
      <c r="BT1" s="8" t="s">
        <v>3</v>
      </c>
      <c r="BU1" s="8" t="s">
        <v>3</v>
      </c>
      <c r="BV1" s="8" t="s">
        <v>4</v>
      </c>
    </row>
    <row r="2" spans="1:74" s="1" customFormat="1" ht="36.9" customHeight="1" x14ac:dyDescent="0.2">
      <c r="AR2" s="92" t="s">
        <v>5</v>
      </c>
      <c r="AS2" s="93"/>
      <c r="AT2" s="93"/>
      <c r="AU2" s="93"/>
      <c r="AV2" s="93"/>
      <c r="AW2" s="93"/>
      <c r="AX2" s="93"/>
      <c r="AY2" s="93"/>
      <c r="AZ2" s="93"/>
      <c r="BA2" s="93"/>
      <c r="BB2" s="93"/>
      <c r="BC2" s="93"/>
      <c r="BD2" s="93"/>
      <c r="BE2" s="93"/>
      <c r="BS2" s="9" t="s">
        <v>6</v>
      </c>
      <c r="BT2" s="9" t="s">
        <v>7</v>
      </c>
    </row>
    <row r="3" spans="1:74" s="1" customFormat="1" ht="6.9" customHeight="1" x14ac:dyDescent="0.2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6</v>
      </c>
      <c r="BT3" s="9" t="s">
        <v>8</v>
      </c>
    </row>
    <row r="4" spans="1:74" s="1" customFormat="1" ht="24.9" customHeight="1" x14ac:dyDescent="0.2">
      <c r="B4" s="12"/>
      <c r="D4" s="13" t="s">
        <v>9</v>
      </c>
      <c r="AR4" s="12"/>
      <c r="AS4" s="14" t="s">
        <v>10</v>
      </c>
      <c r="BE4" s="15" t="s">
        <v>11</v>
      </c>
      <c r="BS4" s="9" t="s">
        <v>12</v>
      </c>
    </row>
    <row r="5" spans="1:74" s="1" customFormat="1" ht="12" customHeight="1" x14ac:dyDescent="0.2">
      <c r="B5" s="12"/>
      <c r="D5" s="16" t="s">
        <v>13</v>
      </c>
      <c r="K5" s="103" t="s">
        <v>14</v>
      </c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  <c r="AL5" s="93"/>
      <c r="AM5" s="93"/>
      <c r="AN5" s="93"/>
      <c r="AO5" s="93"/>
      <c r="AR5" s="12"/>
      <c r="BE5" s="110" t="s">
        <v>15</v>
      </c>
      <c r="BS5" s="9" t="s">
        <v>6</v>
      </c>
    </row>
    <row r="6" spans="1:74" s="1" customFormat="1" ht="36.9" customHeight="1" x14ac:dyDescent="0.2">
      <c r="B6" s="12"/>
      <c r="D6" s="18" t="s">
        <v>16</v>
      </c>
      <c r="K6" s="104" t="s">
        <v>17</v>
      </c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  <c r="AD6" s="93"/>
      <c r="AE6" s="93"/>
      <c r="AF6" s="93"/>
      <c r="AG6" s="93"/>
      <c r="AH6" s="93"/>
      <c r="AI6" s="93"/>
      <c r="AJ6" s="93"/>
      <c r="AK6" s="93"/>
      <c r="AL6" s="93"/>
      <c r="AM6" s="93"/>
      <c r="AN6" s="93"/>
      <c r="AO6" s="93"/>
      <c r="AR6" s="12"/>
      <c r="BE6" s="111"/>
      <c r="BS6" s="9" t="s">
        <v>6</v>
      </c>
    </row>
    <row r="7" spans="1:74" s="1" customFormat="1" ht="12" customHeight="1" x14ac:dyDescent="0.2">
      <c r="B7" s="12"/>
      <c r="D7" s="19" t="s">
        <v>18</v>
      </c>
      <c r="K7" s="17" t="s">
        <v>1</v>
      </c>
      <c r="AK7" s="19" t="s">
        <v>19</v>
      </c>
      <c r="AN7" s="17" t="s">
        <v>1</v>
      </c>
      <c r="AR7" s="12"/>
      <c r="BE7" s="111"/>
      <c r="BS7" s="9" t="s">
        <v>6</v>
      </c>
    </row>
    <row r="8" spans="1:74" s="1" customFormat="1" ht="12" customHeight="1" x14ac:dyDescent="0.2">
      <c r="B8" s="12"/>
      <c r="D8" s="19" t="s">
        <v>20</v>
      </c>
      <c r="K8" s="17" t="s">
        <v>21</v>
      </c>
      <c r="AK8" s="19" t="s">
        <v>22</v>
      </c>
      <c r="AN8" s="20" t="s">
        <v>23</v>
      </c>
      <c r="AR8" s="12"/>
      <c r="BE8" s="111"/>
      <c r="BS8" s="9" t="s">
        <v>6</v>
      </c>
    </row>
    <row r="9" spans="1:74" s="1" customFormat="1" ht="14.4" customHeight="1" x14ac:dyDescent="0.2">
      <c r="B9" s="12"/>
      <c r="AR9" s="12"/>
      <c r="BE9" s="111"/>
      <c r="BS9" s="9" t="s">
        <v>6</v>
      </c>
    </row>
    <row r="10" spans="1:74" s="1" customFormat="1" ht="12" customHeight="1" x14ac:dyDescent="0.2">
      <c r="B10" s="12"/>
      <c r="D10" s="19" t="s">
        <v>24</v>
      </c>
      <c r="AK10" s="19" t="s">
        <v>25</v>
      </c>
      <c r="AN10" s="17" t="s">
        <v>1</v>
      </c>
      <c r="AR10" s="12"/>
      <c r="BE10" s="111"/>
      <c r="BS10" s="9" t="s">
        <v>6</v>
      </c>
    </row>
    <row r="11" spans="1:74" s="1" customFormat="1" ht="18.45" customHeight="1" x14ac:dyDescent="0.2">
      <c r="B11" s="12"/>
      <c r="E11" s="17" t="s">
        <v>26</v>
      </c>
      <c r="AK11" s="19" t="s">
        <v>27</v>
      </c>
      <c r="AN11" s="17" t="s">
        <v>1</v>
      </c>
      <c r="AR11" s="12"/>
      <c r="BE11" s="111"/>
      <c r="BS11" s="9" t="s">
        <v>6</v>
      </c>
    </row>
    <row r="12" spans="1:74" s="1" customFormat="1" ht="6.9" customHeight="1" x14ac:dyDescent="0.2">
      <c r="B12" s="12"/>
      <c r="AR12" s="12"/>
      <c r="BE12" s="111"/>
      <c r="BS12" s="9" t="s">
        <v>6</v>
      </c>
    </row>
    <row r="13" spans="1:74" s="1" customFormat="1" ht="12" customHeight="1" x14ac:dyDescent="0.2">
      <c r="B13" s="12"/>
      <c r="D13" s="19" t="s">
        <v>28</v>
      </c>
      <c r="AK13" s="19" t="s">
        <v>25</v>
      </c>
      <c r="AN13" s="21" t="s">
        <v>29</v>
      </c>
      <c r="AR13" s="12"/>
      <c r="BE13" s="111"/>
      <c r="BS13" s="9" t="s">
        <v>6</v>
      </c>
    </row>
    <row r="14" spans="1:74" ht="13.2" x14ac:dyDescent="0.2">
      <c r="B14" s="12"/>
      <c r="E14" s="105" t="s">
        <v>29</v>
      </c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9" t="s">
        <v>27</v>
      </c>
      <c r="AN14" s="21" t="s">
        <v>29</v>
      </c>
      <c r="AR14" s="12"/>
      <c r="BE14" s="111"/>
      <c r="BS14" s="9" t="s">
        <v>6</v>
      </c>
    </row>
    <row r="15" spans="1:74" s="1" customFormat="1" ht="6.9" customHeight="1" x14ac:dyDescent="0.2">
      <c r="B15" s="12"/>
      <c r="AR15" s="12"/>
      <c r="BE15" s="111"/>
      <c r="BS15" s="9" t="s">
        <v>3</v>
      </c>
    </row>
    <row r="16" spans="1:74" s="1" customFormat="1" ht="12" customHeight="1" x14ac:dyDescent="0.2">
      <c r="B16" s="12"/>
      <c r="D16" s="19" t="s">
        <v>30</v>
      </c>
      <c r="AK16" s="19" t="s">
        <v>25</v>
      </c>
      <c r="AN16" s="17" t="s">
        <v>1</v>
      </c>
      <c r="AR16" s="12"/>
      <c r="BE16" s="111"/>
      <c r="BS16" s="9" t="s">
        <v>3</v>
      </c>
    </row>
    <row r="17" spans="1:71" s="1" customFormat="1" ht="18.45" customHeight="1" x14ac:dyDescent="0.2">
      <c r="B17" s="12"/>
      <c r="E17" s="17" t="s">
        <v>31</v>
      </c>
      <c r="AK17" s="19" t="s">
        <v>27</v>
      </c>
      <c r="AN17" s="17" t="s">
        <v>1</v>
      </c>
      <c r="AR17" s="12"/>
      <c r="BE17" s="111"/>
      <c r="BS17" s="9" t="s">
        <v>32</v>
      </c>
    </row>
    <row r="18" spans="1:71" s="1" customFormat="1" ht="6.9" customHeight="1" x14ac:dyDescent="0.2">
      <c r="B18" s="12"/>
      <c r="AR18" s="12"/>
      <c r="BE18" s="111"/>
      <c r="BS18" s="9" t="s">
        <v>6</v>
      </c>
    </row>
    <row r="19" spans="1:71" s="1" customFormat="1" ht="12" customHeight="1" x14ac:dyDescent="0.2">
      <c r="B19" s="12"/>
      <c r="D19" s="19" t="s">
        <v>33</v>
      </c>
      <c r="AK19" s="19" t="s">
        <v>25</v>
      </c>
      <c r="AN19" s="17" t="s">
        <v>1</v>
      </c>
      <c r="AR19" s="12"/>
      <c r="BE19" s="111"/>
      <c r="BS19" s="9" t="s">
        <v>6</v>
      </c>
    </row>
    <row r="20" spans="1:71" s="1" customFormat="1" ht="18.45" customHeight="1" x14ac:dyDescent="0.2">
      <c r="B20" s="12"/>
      <c r="E20" s="17" t="s">
        <v>34</v>
      </c>
      <c r="AK20" s="19" t="s">
        <v>27</v>
      </c>
      <c r="AN20" s="17" t="s">
        <v>1</v>
      </c>
      <c r="AR20" s="12"/>
      <c r="BE20" s="111"/>
      <c r="BS20" s="9" t="s">
        <v>32</v>
      </c>
    </row>
    <row r="21" spans="1:71" s="1" customFormat="1" ht="6.9" customHeight="1" x14ac:dyDescent="0.2">
      <c r="B21" s="12"/>
      <c r="AR21" s="12"/>
      <c r="BE21" s="111"/>
    </row>
    <row r="22" spans="1:71" s="1" customFormat="1" ht="12" customHeight="1" x14ac:dyDescent="0.2">
      <c r="B22" s="12"/>
      <c r="D22" s="19" t="s">
        <v>35</v>
      </c>
      <c r="AR22" s="12"/>
      <c r="BE22" s="111"/>
    </row>
    <row r="23" spans="1:71" s="1" customFormat="1" ht="14.4" customHeight="1" x14ac:dyDescent="0.2">
      <c r="B23" s="12"/>
      <c r="E23" s="107" t="s">
        <v>1081</v>
      </c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7"/>
      <c r="S23" s="107"/>
      <c r="T23" s="107"/>
      <c r="U23" s="107"/>
      <c r="V23" s="107"/>
      <c r="W23" s="107"/>
      <c r="X23" s="107"/>
      <c r="Y23" s="107"/>
      <c r="Z23" s="107"/>
      <c r="AA23" s="107"/>
      <c r="AB23" s="107"/>
      <c r="AC23" s="107"/>
      <c r="AD23" s="107"/>
      <c r="AE23" s="107"/>
      <c r="AF23" s="107"/>
      <c r="AG23" s="107"/>
      <c r="AH23" s="107"/>
      <c r="AI23" s="107"/>
      <c r="AJ23" s="107"/>
      <c r="AK23" s="107"/>
      <c r="AL23" s="107"/>
      <c r="AM23" s="107"/>
      <c r="AN23" s="107"/>
      <c r="AR23" s="12"/>
      <c r="BE23" s="111"/>
    </row>
    <row r="24" spans="1:71" s="1" customFormat="1" ht="6.9" customHeight="1" x14ac:dyDescent="0.2">
      <c r="B24" s="12"/>
      <c r="AR24" s="12"/>
      <c r="BE24" s="111"/>
    </row>
    <row r="25" spans="1:71" s="1" customFormat="1" ht="6.9" customHeight="1" x14ac:dyDescent="0.2">
      <c r="B25" s="1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R25" s="12"/>
      <c r="BE25" s="111"/>
    </row>
    <row r="26" spans="1:71" s="2" customFormat="1" ht="25.95" customHeight="1" x14ac:dyDescent="0.2">
      <c r="A26" s="23"/>
      <c r="B26" s="24"/>
      <c r="C26" s="23"/>
      <c r="D26" s="25" t="s">
        <v>36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90">
        <f>ROUND(AG94,2)</f>
        <v>0</v>
      </c>
      <c r="AL26" s="91"/>
      <c r="AM26" s="91"/>
      <c r="AN26" s="91"/>
      <c r="AO26" s="91"/>
      <c r="AP26" s="23"/>
      <c r="AQ26" s="23"/>
      <c r="AR26" s="24"/>
      <c r="BE26" s="111"/>
    </row>
    <row r="27" spans="1:71" s="2" customFormat="1" ht="6.9" customHeight="1" x14ac:dyDescent="0.2">
      <c r="A27" s="23"/>
      <c r="B27" s="24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4"/>
      <c r="BE27" s="111"/>
    </row>
    <row r="28" spans="1:71" s="2" customFormat="1" ht="13.2" x14ac:dyDescent="0.2">
      <c r="A28" s="23"/>
      <c r="B28" s="24"/>
      <c r="C28" s="23"/>
      <c r="D28" s="23"/>
      <c r="E28" s="23"/>
      <c r="F28" s="23"/>
      <c r="G28" s="23"/>
      <c r="H28" s="23"/>
      <c r="I28" s="23"/>
      <c r="J28" s="23"/>
      <c r="K28" s="23"/>
      <c r="L28" s="108" t="s">
        <v>37</v>
      </c>
      <c r="M28" s="108"/>
      <c r="N28" s="108"/>
      <c r="O28" s="108"/>
      <c r="P28" s="108"/>
      <c r="Q28" s="23"/>
      <c r="R28" s="23"/>
      <c r="S28" s="23"/>
      <c r="T28" s="23"/>
      <c r="U28" s="23"/>
      <c r="V28" s="23"/>
      <c r="W28" s="108" t="s">
        <v>38</v>
      </c>
      <c r="X28" s="108"/>
      <c r="Y28" s="108"/>
      <c r="Z28" s="108"/>
      <c r="AA28" s="108"/>
      <c r="AB28" s="108"/>
      <c r="AC28" s="108"/>
      <c r="AD28" s="108"/>
      <c r="AE28" s="108"/>
      <c r="AF28" s="23"/>
      <c r="AG28" s="23"/>
      <c r="AH28" s="23"/>
      <c r="AI28" s="23"/>
      <c r="AJ28" s="23"/>
      <c r="AK28" s="108" t="s">
        <v>39</v>
      </c>
      <c r="AL28" s="108"/>
      <c r="AM28" s="108"/>
      <c r="AN28" s="108"/>
      <c r="AO28" s="108"/>
      <c r="AP28" s="23"/>
      <c r="AQ28" s="23"/>
      <c r="AR28" s="24"/>
      <c r="BE28" s="111"/>
    </row>
    <row r="29" spans="1:71" s="3" customFormat="1" ht="14.4" customHeight="1" x14ac:dyDescent="0.2">
      <c r="B29" s="27"/>
      <c r="D29" s="19" t="s">
        <v>40</v>
      </c>
      <c r="F29" s="19" t="s">
        <v>41</v>
      </c>
      <c r="L29" s="109">
        <v>0.21</v>
      </c>
      <c r="M29" s="89"/>
      <c r="N29" s="89"/>
      <c r="O29" s="89"/>
      <c r="P29" s="89"/>
      <c r="W29" s="88">
        <f>ROUND(AZ94, 2)</f>
        <v>0</v>
      </c>
      <c r="X29" s="89"/>
      <c r="Y29" s="89"/>
      <c r="Z29" s="89"/>
      <c r="AA29" s="89"/>
      <c r="AB29" s="89"/>
      <c r="AC29" s="89"/>
      <c r="AD29" s="89"/>
      <c r="AE29" s="89"/>
      <c r="AK29" s="88">
        <f>ROUND(AV94, 2)</f>
        <v>0</v>
      </c>
      <c r="AL29" s="89"/>
      <c r="AM29" s="89"/>
      <c r="AN29" s="89"/>
      <c r="AO29" s="89"/>
      <c r="AR29" s="27"/>
      <c r="BE29" s="112"/>
    </row>
    <row r="30" spans="1:71" s="3" customFormat="1" ht="14.4" customHeight="1" x14ac:dyDescent="0.2">
      <c r="B30" s="27"/>
      <c r="F30" s="19" t="s">
        <v>42</v>
      </c>
      <c r="L30" s="109">
        <v>0.15</v>
      </c>
      <c r="M30" s="89"/>
      <c r="N30" s="89"/>
      <c r="O30" s="89"/>
      <c r="P30" s="89"/>
      <c r="W30" s="88">
        <f>ROUND(BA94, 2)</f>
        <v>0</v>
      </c>
      <c r="X30" s="89"/>
      <c r="Y30" s="89"/>
      <c r="Z30" s="89"/>
      <c r="AA30" s="89"/>
      <c r="AB30" s="89"/>
      <c r="AC30" s="89"/>
      <c r="AD30" s="89"/>
      <c r="AE30" s="89"/>
      <c r="AK30" s="88">
        <f>ROUND(AW94, 2)</f>
        <v>0</v>
      </c>
      <c r="AL30" s="89"/>
      <c r="AM30" s="89"/>
      <c r="AN30" s="89"/>
      <c r="AO30" s="89"/>
      <c r="AR30" s="27"/>
      <c r="BE30" s="112"/>
    </row>
    <row r="31" spans="1:71" s="3" customFormat="1" ht="14.4" hidden="1" customHeight="1" x14ac:dyDescent="0.2">
      <c r="B31" s="27"/>
      <c r="F31" s="19" t="s">
        <v>43</v>
      </c>
      <c r="L31" s="109">
        <v>0.21</v>
      </c>
      <c r="M31" s="89"/>
      <c r="N31" s="89"/>
      <c r="O31" s="89"/>
      <c r="P31" s="89"/>
      <c r="W31" s="88">
        <f>ROUND(BB94, 2)</f>
        <v>0</v>
      </c>
      <c r="X31" s="89"/>
      <c r="Y31" s="89"/>
      <c r="Z31" s="89"/>
      <c r="AA31" s="89"/>
      <c r="AB31" s="89"/>
      <c r="AC31" s="89"/>
      <c r="AD31" s="89"/>
      <c r="AE31" s="89"/>
      <c r="AK31" s="88">
        <v>0</v>
      </c>
      <c r="AL31" s="89"/>
      <c r="AM31" s="89"/>
      <c r="AN31" s="89"/>
      <c r="AO31" s="89"/>
      <c r="AR31" s="27"/>
      <c r="BE31" s="112"/>
    </row>
    <row r="32" spans="1:71" s="3" customFormat="1" ht="14.4" hidden="1" customHeight="1" x14ac:dyDescent="0.2">
      <c r="B32" s="27"/>
      <c r="F32" s="19" t="s">
        <v>44</v>
      </c>
      <c r="L32" s="109">
        <v>0.15</v>
      </c>
      <c r="M32" s="89"/>
      <c r="N32" s="89"/>
      <c r="O32" s="89"/>
      <c r="P32" s="89"/>
      <c r="W32" s="88">
        <f>ROUND(BC94, 2)</f>
        <v>0</v>
      </c>
      <c r="X32" s="89"/>
      <c r="Y32" s="89"/>
      <c r="Z32" s="89"/>
      <c r="AA32" s="89"/>
      <c r="AB32" s="89"/>
      <c r="AC32" s="89"/>
      <c r="AD32" s="89"/>
      <c r="AE32" s="89"/>
      <c r="AK32" s="88">
        <v>0</v>
      </c>
      <c r="AL32" s="89"/>
      <c r="AM32" s="89"/>
      <c r="AN32" s="89"/>
      <c r="AO32" s="89"/>
      <c r="AR32" s="27"/>
      <c r="BE32" s="112"/>
    </row>
    <row r="33" spans="1:57" s="3" customFormat="1" ht="14.4" hidden="1" customHeight="1" x14ac:dyDescent="0.2">
      <c r="B33" s="27"/>
      <c r="F33" s="19" t="s">
        <v>45</v>
      </c>
      <c r="L33" s="109">
        <v>0</v>
      </c>
      <c r="M33" s="89"/>
      <c r="N33" s="89"/>
      <c r="O33" s="89"/>
      <c r="P33" s="89"/>
      <c r="W33" s="88">
        <f>ROUND(BD94, 2)</f>
        <v>0</v>
      </c>
      <c r="X33" s="89"/>
      <c r="Y33" s="89"/>
      <c r="Z33" s="89"/>
      <c r="AA33" s="89"/>
      <c r="AB33" s="89"/>
      <c r="AC33" s="89"/>
      <c r="AD33" s="89"/>
      <c r="AE33" s="89"/>
      <c r="AK33" s="88">
        <v>0</v>
      </c>
      <c r="AL33" s="89"/>
      <c r="AM33" s="89"/>
      <c r="AN33" s="89"/>
      <c r="AO33" s="89"/>
      <c r="AR33" s="27"/>
      <c r="BE33" s="112"/>
    </row>
    <row r="34" spans="1:57" s="2" customFormat="1" ht="6.9" customHeight="1" x14ac:dyDescent="0.2">
      <c r="A34" s="23"/>
      <c r="B34" s="24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4"/>
      <c r="BE34" s="111"/>
    </row>
    <row r="35" spans="1:57" s="2" customFormat="1" ht="25.95" customHeight="1" x14ac:dyDescent="0.2">
      <c r="A35" s="23"/>
      <c r="B35" s="24"/>
      <c r="C35" s="28"/>
      <c r="D35" s="29" t="s">
        <v>46</v>
      </c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1" t="s">
        <v>47</v>
      </c>
      <c r="U35" s="30"/>
      <c r="V35" s="30"/>
      <c r="W35" s="30"/>
      <c r="X35" s="117" t="s">
        <v>48</v>
      </c>
      <c r="Y35" s="118"/>
      <c r="Z35" s="118"/>
      <c r="AA35" s="118"/>
      <c r="AB35" s="118"/>
      <c r="AC35" s="30"/>
      <c r="AD35" s="30"/>
      <c r="AE35" s="30"/>
      <c r="AF35" s="30"/>
      <c r="AG35" s="30"/>
      <c r="AH35" s="30"/>
      <c r="AI35" s="30"/>
      <c r="AJ35" s="30"/>
      <c r="AK35" s="119">
        <f>SUM(AK26:AK33)</f>
        <v>0</v>
      </c>
      <c r="AL35" s="118"/>
      <c r="AM35" s="118"/>
      <c r="AN35" s="118"/>
      <c r="AO35" s="120"/>
      <c r="AP35" s="28"/>
      <c r="AQ35" s="28"/>
      <c r="AR35" s="24"/>
      <c r="BE35" s="23"/>
    </row>
    <row r="36" spans="1:57" s="2" customFormat="1" ht="6.9" customHeight="1" x14ac:dyDescent="0.2">
      <c r="A36" s="23"/>
      <c r="B36" s="24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4"/>
      <c r="BE36" s="23"/>
    </row>
    <row r="37" spans="1:57" s="2" customFormat="1" ht="14.4" customHeight="1" x14ac:dyDescent="0.2">
      <c r="A37" s="23"/>
      <c r="B37" s="24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4"/>
      <c r="BE37" s="23"/>
    </row>
    <row r="38" spans="1:57" s="1" customFormat="1" ht="14.4" customHeight="1" x14ac:dyDescent="0.2">
      <c r="B38" s="12"/>
      <c r="AR38" s="12"/>
    </row>
    <row r="39" spans="1:57" s="1" customFormat="1" ht="14.4" customHeight="1" x14ac:dyDescent="0.2">
      <c r="B39" s="12"/>
      <c r="AR39" s="12"/>
    </row>
    <row r="40" spans="1:57" s="1" customFormat="1" ht="14.4" customHeight="1" x14ac:dyDescent="0.2">
      <c r="B40" s="12"/>
      <c r="AR40" s="12"/>
    </row>
    <row r="41" spans="1:57" s="1" customFormat="1" ht="14.4" customHeight="1" x14ac:dyDescent="0.2">
      <c r="B41" s="12"/>
      <c r="AR41" s="12"/>
    </row>
    <row r="42" spans="1:57" s="1" customFormat="1" ht="14.4" customHeight="1" x14ac:dyDescent="0.2">
      <c r="B42" s="12"/>
      <c r="AR42" s="12"/>
    </row>
    <row r="43" spans="1:57" s="1" customFormat="1" ht="14.4" customHeight="1" x14ac:dyDescent="0.2">
      <c r="B43" s="12"/>
      <c r="AR43" s="12"/>
    </row>
    <row r="44" spans="1:57" s="1" customFormat="1" ht="14.4" customHeight="1" x14ac:dyDescent="0.2">
      <c r="B44" s="12"/>
      <c r="AR44" s="12"/>
    </row>
    <row r="45" spans="1:57" s="1" customFormat="1" ht="14.4" customHeight="1" x14ac:dyDescent="0.2">
      <c r="B45" s="12"/>
      <c r="AR45" s="12"/>
    </row>
    <row r="46" spans="1:57" s="1" customFormat="1" ht="14.4" customHeight="1" x14ac:dyDescent="0.2">
      <c r="B46" s="12"/>
      <c r="AR46" s="12"/>
    </row>
    <row r="47" spans="1:57" s="1" customFormat="1" ht="14.4" customHeight="1" x14ac:dyDescent="0.2">
      <c r="B47" s="12"/>
      <c r="AR47" s="12"/>
    </row>
    <row r="48" spans="1:57" s="1" customFormat="1" ht="14.4" customHeight="1" x14ac:dyDescent="0.2">
      <c r="B48" s="12"/>
      <c r="AR48" s="12"/>
    </row>
    <row r="49" spans="1:57" s="2" customFormat="1" ht="14.4" customHeight="1" x14ac:dyDescent="0.2">
      <c r="B49" s="32"/>
      <c r="D49" s="33" t="s">
        <v>49</v>
      </c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3" t="s">
        <v>50</v>
      </c>
      <c r="AI49" s="34"/>
      <c r="AJ49" s="34"/>
      <c r="AK49" s="34"/>
      <c r="AL49" s="34"/>
      <c r="AM49" s="34"/>
      <c r="AN49" s="34"/>
      <c r="AO49" s="34"/>
      <c r="AR49" s="32"/>
    </row>
    <row r="50" spans="1:57" x14ac:dyDescent="0.2">
      <c r="B50" s="12"/>
      <c r="AR50" s="12"/>
    </row>
    <row r="51" spans="1:57" x14ac:dyDescent="0.2">
      <c r="B51" s="12"/>
      <c r="AR51" s="12"/>
    </row>
    <row r="52" spans="1:57" x14ac:dyDescent="0.2">
      <c r="B52" s="12"/>
      <c r="AR52" s="12"/>
    </row>
    <row r="53" spans="1:57" x14ac:dyDescent="0.2">
      <c r="B53" s="12"/>
      <c r="AR53" s="12"/>
    </row>
    <row r="54" spans="1:57" x14ac:dyDescent="0.2">
      <c r="B54" s="12"/>
      <c r="AR54" s="12"/>
    </row>
    <row r="55" spans="1:57" x14ac:dyDescent="0.2">
      <c r="B55" s="12"/>
      <c r="AR55" s="12"/>
    </row>
    <row r="56" spans="1:57" x14ac:dyDescent="0.2">
      <c r="B56" s="12"/>
      <c r="AR56" s="12"/>
    </row>
    <row r="57" spans="1:57" x14ac:dyDescent="0.2">
      <c r="B57" s="12"/>
      <c r="AR57" s="12"/>
    </row>
    <row r="58" spans="1:57" x14ac:dyDescent="0.2">
      <c r="B58" s="12"/>
      <c r="AR58" s="12"/>
    </row>
    <row r="59" spans="1:57" x14ac:dyDescent="0.2">
      <c r="B59" s="12"/>
      <c r="AR59" s="12"/>
    </row>
    <row r="60" spans="1:57" s="2" customFormat="1" ht="13.2" x14ac:dyDescent="0.2">
      <c r="A60" s="23"/>
      <c r="B60" s="24"/>
      <c r="C60" s="23"/>
      <c r="D60" s="35" t="s">
        <v>51</v>
      </c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35" t="s">
        <v>52</v>
      </c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35" t="s">
        <v>51</v>
      </c>
      <c r="AI60" s="26"/>
      <c r="AJ60" s="26"/>
      <c r="AK60" s="26"/>
      <c r="AL60" s="26"/>
      <c r="AM60" s="35" t="s">
        <v>52</v>
      </c>
      <c r="AN60" s="26"/>
      <c r="AO60" s="26"/>
      <c r="AP60" s="23"/>
      <c r="AQ60" s="23"/>
      <c r="AR60" s="24"/>
      <c r="BE60" s="23"/>
    </row>
    <row r="61" spans="1:57" x14ac:dyDescent="0.2">
      <c r="B61" s="12"/>
      <c r="AR61" s="12"/>
    </row>
    <row r="62" spans="1:57" x14ac:dyDescent="0.2">
      <c r="B62" s="12"/>
      <c r="AR62" s="12"/>
    </row>
    <row r="63" spans="1:57" x14ac:dyDescent="0.2">
      <c r="B63" s="12"/>
      <c r="AR63" s="12"/>
    </row>
    <row r="64" spans="1:57" s="2" customFormat="1" ht="13.2" x14ac:dyDescent="0.2">
      <c r="A64" s="23"/>
      <c r="B64" s="24"/>
      <c r="C64" s="23"/>
      <c r="D64" s="33" t="s">
        <v>53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3" t="s">
        <v>54</v>
      </c>
      <c r="AI64" s="36"/>
      <c r="AJ64" s="36"/>
      <c r="AK64" s="36"/>
      <c r="AL64" s="36"/>
      <c r="AM64" s="36"/>
      <c r="AN64" s="36"/>
      <c r="AO64" s="36"/>
      <c r="AP64" s="23"/>
      <c r="AQ64" s="23"/>
      <c r="AR64" s="24"/>
      <c r="BE64" s="23"/>
    </row>
    <row r="65" spans="1:57" x14ac:dyDescent="0.2">
      <c r="B65" s="12"/>
      <c r="AR65" s="12"/>
    </row>
    <row r="66" spans="1:57" x14ac:dyDescent="0.2">
      <c r="B66" s="12"/>
      <c r="AR66" s="12"/>
    </row>
    <row r="67" spans="1:57" x14ac:dyDescent="0.2">
      <c r="B67" s="12"/>
      <c r="AR67" s="12"/>
    </row>
    <row r="68" spans="1:57" x14ac:dyDescent="0.2">
      <c r="B68" s="12"/>
      <c r="AR68" s="12"/>
    </row>
    <row r="69" spans="1:57" x14ac:dyDescent="0.2">
      <c r="B69" s="12"/>
      <c r="AR69" s="12"/>
    </row>
    <row r="70" spans="1:57" x14ac:dyDescent="0.2">
      <c r="B70" s="12"/>
      <c r="AR70" s="12"/>
    </row>
    <row r="71" spans="1:57" x14ac:dyDescent="0.2">
      <c r="B71" s="12"/>
      <c r="AR71" s="12"/>
    </row>
    <row r="72" spans="1:57" x14ac:dyDescent="0.2">
      <c r="B72" s="12"/>
      <c r="AR72" s="12"/>
    </row>
    <row r="73" spans="1:57" x14ac:dyDescent="0.2">
      <c r="B73" s="12"/>
      <c r="AR73" s="12"/>
    </row>
    <row r="74" spans="1:57" x14ac:dyDescent="0.2">
      <c r="B74" s="12"/>
      <c r="AR74" s="12"/>
    </row>
    <row r="75" spans="1:57" s="2" customFormat="1" ht="13.2" x14ac:dyDescent="0.2">
      <c r="A75" s="23"/>
      <c r="B75" s="24"/>
      <c r="C75" s="23"/>
      <c r="D75" s="35" t="s">
        <v>51</v>
      </c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35" t="s">
        <v>52</v>
      </c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35" t="s">
        <v>51</v>
      </c>
      <c r="AI75" s="26"/>
      <c r="AJ75" s="26"/>
      <c r="AK75" s="26"/>
      <c r="AL75" s="26"/>
      <c r="AM75" s="35" t="s">
        <v>52</v>
      </c>
      <c r="AN75" s="26"/>
      <c r="AO75" s="26"/>
      <c r="AP75" s="23"/>
      <c r="AQ75" s="23"/>
      <c r="AR75" s="24"/>
      <c r="BE75" s="23"/>
    </row>
    <row r="76" spans="1:57" s="2" customFormat="1" x14ac:dyDescent="0.2">
      <c r="A76" s="23"/>
      <c r="B76" s="24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4"/>
      <c r="BE76" s="23"/>
    </row>
    <row r="77" spans="1:57" s="2" customFormat="1" ht="6.9" customHeight="1" x14ac:dyDescent="0.2">
      <c r="A77" s="23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4"/>
      <c r="BE77" s="23"/>
    </row>
    <row r="81" spans="1:91" s="2" customFormat="1" ht="6.9" customHeight="1" x14ac:dyDescent="0.2">
      <c r="A81" s="23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4"/>
      <c r="BE81" s="23"/>
    </row>
    <row r="82" spans="1:91" s="2" customFormat="1" ht="24.9" customHeight="1" x14ac:dyDescent="0.2">
      <c r="A82" s="23"/>
      <c r="B82" s="24"/>
      <c r="C82" s="13" t="s">
        <v>55</v>
      </c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4"/>
      <c r="BE82" s="23"/>
    </row>
    <row r="83" spans="1:91" s="2" customFormat="1" ht="6.9" customHeight="1" x14ac:dyDescent="0.2">
      <c r="A83" s="23"/>
      <c r="B83" s="24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4"/>
      <c r="BE83" s="23"/>
    </row>
    <row r="84" spans="1:91" s="4" customFormat="1" ht="12" customHeight="1" x14ac:dyDescent="0.2">
      <c r="B84" s="41"/>
      <c r="C84" s="19" t="s">
        <v>13</v>
      </c>
      <c r="L84" s="4" t="str">
        <f>K5</f>
        <v>179AR1</v>
      </c>
      <c r="AR84" s="41"/>
    </row>
    <row r="85" spans="1:91" s="5" customFormat="1" ht="36.9" customHeight="1" x14ac:dyDescent="0.2">
      <c r="B85" s="42"/>
      <c r="C85" s="43" t="s">
        <v>16</v>
      </c>
      <c r="L85" s="100" t="str">
        <f>K6</f>
        <v>STAVBA 25 METROVÉHO BAZÉNU MPS LUŽÁNKY</v>
      </c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1"/>
      <c r="Z85" s="101"/>
      <c r="AA85" s="101"/>
      <c r="AB85" s="101"/>
      <c r="AC85" s="101"/>
      <c r="AD85" s="101"/>
      <c r="AE85" s="101"/>
      <c r="AF85" s="101"/>
      <c r="AG85" s="101"/>
      <c r="AH85" s="101"/>
      <c r="AI85" s="101"/>
      <c r="AJ85" s="101"/>
      <c r="AK85" s="101"/>
      <c r="AL85" s="101"/>
      <c r="AM85" s="101"/>
      <c r="AN85" s="101"/>
      <c r="AO85" s="101"/>
      <c r="AR85" s="42"/>
    </row>
    <row r="86" spans="1:91" s="2" customFormat="1" ht="6.9" customHeight="1" x14ac:dyDescent="0.2">
      <c r="A86" s="23"/>
      <c r="B86" s="24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4"/>
      <c r="BE86" s="23"/>
    </row>
    <row r="87" spans="1:91" s="2" customFormat="1" ht="12" customHeight="1" x14ac:dyDescent="0.2">
      <c r="A87" s="23"/>
      <c r="B87" s="24"/>
      <c r="C87" s="19" t="s">
        <v>20</v>
      </c>
      <c r="D87" s="23"/>
      <c r="E87" s="23"/>
      <c r="F87" s="23"/>
      <c r="G87" s="23"/>
      <c r="H87" s="23"/>
      <c r="I87" s="23"/>
      <c r="J87" s="23"/>
      <c r="K87" s="23"/>
      <c r="L87" s="44" t="str">
        <f>IF(K8="","",K8)</f>
        <v>Brno-Královo Pole, MPS Lužánky, ul. Sportovní 4</v>
      </c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19" t="s">
        <v>22</v>
      </c>
      <c r="AJ87" s="23"/>
      <c r="AK87" s="23"/>
      <c r="AL87" s="23"/>
      <c r="AM87" s="102" t="str">
        <f>IF(AN8= "","",AN8)</f>
        <v>30. 6. 2020</v>
      </c>
      <c r="AN87" s="102"/>
      <c r="AO87" s="23"/>
      <c r="AP87" s="23"/>
      <c r="AQ87" s="23"/>
      <c r="AR87" s="24"/>
      <c r="BE87" s="23"/>
    </row>
    <row r="88" spans="1:91" s="2" customFormat="1" ht="6.9" customHeight="1" x14ac:dyDescent="0.2">
      <c r="A88" s="23"/>
      <c r="B88" s="24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4"/>
      <c r="BE88" s="23"/>
    </row>
    <row r="89" spans="1:91" s="2" customFormat="1" ht="40.799999999999997" customHeight="1" x14ac:dyDescent="0.2">
      <c r="A89" s="23"/>
      <c r="B89" s="24"/>
      <c r="C89" s="19" t="s">
        <v>24</v>
      </c>
      <c r="D89" s="23"/>
      <c r="E89" s="23"/>
      <c r="F89" s="23"/>
      <c r="G89" s="23"/>
      <c r="H89" s="23"/>
      <c r="I89" s="23"/>
      <c r="J89" s="23"/>
      <c r="K89" s="23"/>
      <c r="L89" s="4" t="str">
        <f>IF(E11= "","",E11)</f>
        <v>Statutární město Brno, Dominikánské nám. 1, Brno</v>
      </c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19" t="s">
        <v>30</v>
      </c>
      <c r="AJ89" s="23"/>
      <c r="AK89" s="23"/>
      <c r="AL89" s="23"/>
      <c r="AM89" s="98" t="str">
        <f>IF(E17="","",E17)</f>
        <v>Centroprojekt Group a.s., Štefánikova 167, Zlín</v>
      </c>
      <c r="AN89" s="99"/>
      <c r="AO89" s="99"/>
      <c r="AP89" s="99"/>
      <c r="AQ89" s="23"/>
      <c r="AR89" s="24"/>
      <c r="AS89" s="94" t="s">
        <v>56</v>
      </c>
      <c r="AT89" s="95"/>
      <c r="AU89" s="45"/>
      <c r="AV89" s="45"/>
      <c r="AW89" s="45"/>
      <c r="AX89" s="45"/>
      <c r="AY89" s="45"/>
      <c r="AZ89" s="45"/>
      <c r="BA89" s="45"/>
      <c r="BB89" s="45"/>
      <c r="BC89" s="45"/>
      <c r="BD89" s="46"/>
      <c r="BE89" s="23"/>
    </row>
    <row r="90" spans="1:91" s="2" customFormat="1" ht="15.6" customHeight="1" x14ac:dyDescent="0.2">
      <c r="A90" s="23"/>
      <c r="B90" s="24"/>
      <c r="C90" s="19" t="s">
        <v>28</v>
      </c>
      <c r="D90" s="23"/>
      <c r="E90" s="23"/>
      <c r="F90" s="23"/>
      <c r="G90" s="23"/>
      <c r="H90" s="23"/>
      <c r="I90" s="23"/>
      <c r="J90" s="23"/>
      <c r="K90" s="23"/>
      <c r="L90" s="4" t="str">
        <f>IF(E14= "Vyplň údaj","",E14)</f>
        <v/>
      </c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19" t="s">
        <v>33</v>
      </c>
      <c r="AJ90" s="23"/>
      <c r="AK90" s="23"/>
      <c r="AL90" s="23"/>
      <c r="AM90" s="98" t="str">
        <f>IF(E20="","",E20)</f>
        <v>Ing. V. Potěšilová</v>
      </c>
      <c r="AN90" s="99"/>
      <c r="AO90" s="99"/>
      <c r="AP90" s="99"/>
      <c r="AQ90" s="23"/>
      <c r="AR90" s="24"/>
      <c r="AS90" s="96"/>
      <c r="AT90" s="97"/>
      <c r="AU90" s="47"/>
      <c r="AV90" s="47"/>
      <c r="AW90" s="47"/>
      <c r="AX90" s="47"/>
      <c r="AY90" s="47"/>
      <c r="AZ90" s="47"/>
      <c r="BA90" s="47"/>
      <c r="BB90" s="47"/>
      <c r="BC90" s="47"/>
      <c r="BD90" s="48"/>
      <c r="BE90" s="23"/>
    </row>
    <row r="91" spans="1:91" s="2" customFormat="1" ht="10.8" customHeight="1" x14ac:dyDescent="0.2">
      <c r="A91" s="23"/>
      <c r="B91" s="24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4"/>
      <c r="AS91" s="96"/>
      <c r="AT91" s="97"/>
      <c r="AU91" s="47"/>
      <c r="AV91" s="47"/>
      <c r="AW91" s="47"/>
      <c r="AX91" s="47"/>
      <c r="AY91" s="47"/>
      <c r="AZ91" s="47"/>
      <c r="BA91" s="47"/>
      <c r="BB91" s="47"/>
      <c r="BC91" s="47"/>
      <c r="BD91" s="48"/>
      <c r="BE91" s="23"/>
    </row>
    <row r="92" spans="1:91" s="2" customFormat="1" ht="29.25" customHeight="1" x14ac:dyDescent="0.2">
      <c r="A92" s="23"/>
      <c r="B92" s="24"/>
      <c r="C92" s="123" t="s">
        <v>57</v>
      </c>
      <c r="D92" s="114"/>
      <c r="E92" s="114"/>
      <c r="F92" s="114"/>
      <c r="G92" s="114"/>
      <c r="H92" s="49"/>
      <c r="I92" s="113" t="s">
        <v>58</v>
      </c>
      <c r="J92" s="114"/>
      <c r="K92" s="114"/>
      <c r="L92" s="114"/>
      <c r="M92" s="114"/>
      <c r="N92" s="114"/>
      <c r="O92" s="114"/>
      <c r="P92" s="114"/>
      <c r="Q92" s="114"/>
      <c r="R92" s="114"/>
      <c r="S92" s="114"/>
      <c r="T92" s="114"/>
      <c r="U92" s="114"/>
      <c r="V92" s="114"/>
      <c r="W92" s="114"/>
      <c r="X92" s="114"/>
      <c r="Y92" s="114"/>
      <c r="Z92" s="114"/>
      <c r="AA92" s="114"/>
      <c r="AB92" s="114"/>
      <c r="AC92" s="114"/>
      <c r="AD92" s="114"/>
      <c r="AE92" s="114"/>
      <c r="AF92" s="114"/>
      <c r="AG92" s="116" t="s">
        <v>59</v>
      </c>
      <c r="AH92" s="114"/>
      <c r="AI92" s="114"/>
      <c r="AJ92" s="114"/>
      <c r="AK92" s="114"/>
      <c r="AL92" s="114"/>
      <c r="AM92" s="114"/>
      <c r="AN92" s="113" t="s">
        <v>60</v>
      </c>
      <c r="AO92" s="114"/>
      <c r="AP92" s="115"/>
      <c r="AQ92" s="50" t="s">
        <v>61</v>
      </c>
      <c r="AR92" s="24"/>
      <c r="AS92" s="51" t="s">
        <v>62</v>
      </c>
      <c r="AT92" s="52" t="s">
        <v>63</v>
      </c>
      <c r="AU92" s="52" t="s">
        <v>64</v>
      </c>
      <c r="AV92" s="52" t="s">
        <v>65</v>
      </c>
      <c r="AW92" s="52" t="s">
        <v>66</v>
      </c>
      <c r="AX92" s="52" t="s">
        <v>67</v>
      </c>
      <c r="AY92" s="52" t="s">
        <v>68</v>
      </c>
      <c r="AZ92" s="52" t="s">
        <v>69</v>
      </c>
      <c r="BA92" s="52" t="s">
        <v>70</v>
      </c>
      <c r="BB92" s="52" t="s">
        <v>71</v>
      </c>
      <c r="BC92" s="52" t="s">
        <v>72</v>
      </c>
      <c r="BD92" s="53" t="s">
        <v>73</v>
      </c>
      <c r="BE92" s="23"/>
    </row>
    <row r="93" spans="1:91" s="2" customFormat="1" ht="10.8" customHeight="1" x14ac:dyDescent="0.2">
      <c r="A93" s="23"/>
      <c r="B93" s="24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4"/>
      <c r="AS93" s="54"/>
      <c r="AT93" s="55"/>
      <c r="AU93" s="55"/>
      <c r="AV93" s="55"/>
      <c r="AW93" s="55"/>
      <c r="AX93" s="55"/>
      <c r="AY93" s="55"/>
      <c r="AZ93" s="55"/>
      <c r="BA93" s="55"/>
      <c r="BB93" s="55"/>
      <c r="BC93" s="55"/>
      <c r="BD93" s="56"/>
      <c r="BE93" s="23"/>
    </row>
    <row r="94" spans="1:91" s="6" customFormat="1" ht="32.4" customHeight="1" x14ac:dyDescent="0.2">
      <c r="B94" s="57"/>
      <c r="C94" s="58" t="s">
        <v>74</v>
      </c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121">
        <f>ROUND(SUM(AG95:AG95),2)</f>
        <v>0</v>
      </c>
      <c r="AH94" s="121"/>
      <c r="AI94" s="121"/>
      <c r="AJ94" s="121"/>
      <c r="AK94" s="121"/>
      <c r="AL94" s="121"/>
      <c r="AM94" s="121"/>
      <c r="AN94" s="122">
        <f>SUM(AG94,AT94)</f>
        <v>0</v>
      </c>
      <c r="AO94" s="122"/>
      <c r="AP94" s="122"/>
      <c r="AQ94" s="60" t="s">
        <v>1</v>
      </c>
      <c r="AR94" s="57"/>
      <c r="AS94" s="61">
        <f>ROUND(SUM(AS95:AS95),2)</f>
        <v>0</v>
      </c>
      <c r="AT94" s="62">
        <f>ROUND(SUM(AV94:AW94),2)</f>
        <v>0</v>
      </c>
      <c r="AU94" s="63">
        <f>ROUND(SUM(AU95:AU95),5)</f>
        <v>0</v>
      </c>
      <c r="AV94" s="62">
        <f>ROUND(AZ94*L29,2)</f>
        <v>0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>
        <f>ROUND(SUM(AZ95:AZ95),2)</f>
        <v>0</v>
      </c>
      <c r="BA94" s="62">
        <f>ROUND(SUM(BA95:BA95),2)</f>
        <v>0</v>
      </c>
      <c r="BB94" s="62">
        <f>ROUND(SUM(BB95:BB95),2)</f>
        <v>0</v>
      </c>
      <c r="BC94" s="62">
        <f>ROUND(SUM(BC95:BC95),2)</f>
        <v>0</v>
      </c>
      <c r="BD94" s="64">
        <f>ROUND(SUM(BD95:BD95),2)</f>
        <v>0</v>
      </c>
      <c r="BS94" s="65" t="s">
        <v>75</v>
      </c>
      <c r="BT94" s="65" t="s">
        <v>76</v>
      </c>
      <c r="BU94" s="66" t="s">
        <v>77</v>
      </c>
      <c r="BV94" s="65" t="s">
        <v>78</v>
      </c>
      <c r="BW94" s="65" t="s">
        <v>4</v>
      </c>
      <c r="BX94" s="65" t="s">
        <v>79</v>
      </c>
      <c r="CL94" s="65" t="s">
        <v>1</v>
      </c>
    </row>
    <row r="95" spans="1:91" s="7" customFormat="1" ht="14.4" customHeight="1" x14ac:dyDescent="0.2">
      <c r="A95" s="67" t="s">
        <v>80</v>
      </c>
      <c r="B95" s="68"/>
      <c r="C95" s="69"/>
      <c r="D95" s="124" t="s">
        <v>81</v>
      </c>
      <c r="E95" s="124"/>
      <c r="F95" s="124"/>
      <c r="G95" s="124"/>
      <c r="H95" s="124"/>
      <c r="I95" s="70"/>
      <c r="J95" s="124" t="s">
        <v>82</v>
      </c>
      <c r="K95" s="124"/>
      <c r="L95" s="124"/>
      <c r="M95" s="124"/>
      <c r="N95" s="124"/>
      <c r="O95" s="124"/>
      <c r="P95" s="124"/>
      <c r="Q95" s="124"/>
      <c r="R95" s="124"/>
      <c r="S95" s="124"/>
      <c r="T95" s="124"/>
      <c r="U95" s="124"/>
      <c r="V95" s="124"/>
      <c r="W95" s="124"/>
      <c r="X95" s="124"/>
      <c r="Y95" s="124"/>
      <c r="Z95" s="124"/>
      <c r="AA95" s="124"/>
      <c r="AB95" s="124"/>
      <c r="AC95" s="124"/>
      <c r="AD95" s="124"/>
      <c r="AE95" s="124"/>
      <c r="AF95" s="124"/>
      <c r="AG95" s="125">
        <f>'D.1.4c - TPS Zdravotechnika'!J30</f>
        <v>0</v>
      </c>
      <c r="AH95" s="126"/>
      <c r="AI95" s="126"/>
      <c r="AJ95" s="126"/>
      <c r="AK95" s="126"/>
      <c r="AL95" s="126"/>
      <c r="AM95" s="126"/>
      <c r="AN95" s="125">
        <f>SUM(AG95,AT95)</f>
        <v>0</v>
      </c>
      <c r="AO95" s="126"/>
      <c r="AP95" s="126"/>
      <c r="AQ95" s="71" t="s">
        <v>83</v>
      </c>
      <c r="AR95" s="68"/>
      <c r="AS95" s="72">
        <v>0</v>
      </c>
      <c r="AT95" s="73">
        <f>ROUND(SUM(AV95:AW95),2)</f>
        <v>0</v>
      </c>
      <c r="AU95" s="74">
        <f>'D.1.4c - TPS Zdravotechnika'!P132</f>
        <v>0</v>
      </c>
      <c r="AV95" s="73">
        <f>'D.1.4c - TPS Zdravotechnika'!J33</f>
        <v>0</v>
      </c>
      <c r="AW95" s="73">
        <f>'D.1.4c - TPS Zdravotechnika'!J34</f>
        <v>0</v>
      </c>
      <c r="AX95" s="73">
        <f>'D.1.4c - TPS Zdravotechnika'!J35</f>
        <v>0</v>
      </c>
      <c r="AY95" s="73">
        <f>'D.1.4c - TPS Zdravotechnika'!J36</f>
        <v>0</v>
      </c>
      <c r="AZ95" s="73">
        <f>'D.1.4c - TPS Zdravotechnika'!F33</f>
        <v>0</v>
      </c>
      <c r="BA95" s="73">
        <f>'D.1.4c - TPS Zdravotechnika'!F34</f>
        <v>0</v>
      </c>
      <c r="BB95" s="73">
        <f>'D.1.4c - TPS Zdravotechnika'!F35</f>
        <v>0</v>
      </c>
      <c r="BC95" s="73">
        <f>'D.1.4c - TPS Zdravotechnika'!F36</f>
        <v>0</v>
      </c>
      <c r="BD95" s="75">
        <f>'D.1.4c - TPS Zdravotechnika'!F37</f>
        <v>0</v>
      </c>
      <c r="BT95" s="76" t="s">
        <v>84</v>
      </c>
      <c r="BV95" s="76" t="s">
        <v>78</v>
      </c>
      <c r="BW95" s="76" t="s">
        <v>85</v>
      </c>
      <c r="BX95" s="76" t="s">
        <v>4</v>
      </c>
      <c r="CL95" s="76" t="s">
        <v>1</v>
      </c>
      <c r="CM95" s="76" t="s">
        <v>86</v>
      </c>
    </row>
    <row r="96" spans="1:91" s="2" customFormat="1" ht="30" customHeight="1" x14ac:dyDescent="0.2">
      <c r="A96" s="23"/>
      <c r="B96" s="24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4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</row>
    <row r="97" spans="1:57" s="2" customFormat="1" ht="6.9" customHeight="1" x14ac:dyDescent="0.2">
      <c r="A97" s="23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24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</row>
  </sheetData>
  <sheetProtection algorithmName="SHA-512" hashValue="w9+aOEIDnRaFLUFwiDoAgsaZOAurcmLzDT8ubRpH4bAeu2Z0+jsjvfkT+Uq/8jjyXr/wHv1My+3SeFJxm0stGQ==" saltValue="s2Cb3WhyUQbxRTXDLylyUg==" spinCount="100000" sheet="1" objects="1" scenarios="1" formatColumns="0" formatRows="0"/>
  <mergeCells count="42">
    <mergeCell ref="AG94:AM94"/>
    <mergeCell ref="AN94:AP94"/>
    <mergeCell ref="C92:G92"/>
    <mergeCell ref="I92:AF92"/>
    <mergeCell ref="D95:H95"/>
    <mergeCell ref="J95:AF95"/>
    <mergeCell ref="AN95:AP95"/>
    <mergeCell ref="AG95:AM95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K31:AO31"/>
    <mergeCell ref="W32:AE32"/>
    <mergeCell ref="AK32:AO32"/>
    <mergeCell ref="W33:AE33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33:AO33"/>
    <mergeCell ref="AK26:AO26"/>
    <mergeCell ref="W29:AE29"/>
    <mergeCell ref="AK29:AO29"/>
    <mergeCell ref="W30:AE30"/>
    <mergeCell ref="AK30:AO30"/>
  </mergeCells>
  <hyperlinks>
    <hyperlink ref="A95" location="'D.1.4c - TPS Zdravotechnika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590"/>
  <sheetViews>
    <sheetView showGridLines="0" topLeftCell="A220" workbookViewId="0">
      <selection activeCell="F232" sqref="F232"/>
    </sheetView>
  </sheetViews>
  <sheetFormatPr defaultRowHeight="10.199999999999999" x14ac:dyDescent="0.2"/>
  <cols>
    <col min="1" max="1" width="7.140625" style="128" customWidth="1"/>
    <col min="2" max="2" width="1.42578125" style="128" customWidth="1"/>
    <col min="3" max="3" width="3.5703125" style="128" customWidth="1"/>
    <col min="4" max="4" width="3.7109375" style="128" customWidth="1"/>
    <col min="5" max="5" width="14.7109375" style="128" customWidth="1"/>
    <col min="6" max="6" width="43.5703125" style="128" customWidth="1"/>
    <col min="7" max="7" width="6" style="128" customWidth="1"/>
    <col min="8" max="8" width="9.85546875" style="128" customWidth="1"/>
    <col min="9" max="9" width="17.28515625" style="128" customWidth="1"/>
    <col min="10" max="10" width="22.7109375" style="128" customWidth="1"/>
    <col min="11" max="11" width="17.28515625" style="128" hidden="1" customWidth="1"/>
    <col min="12" max="12" width="8" style="128" customWidth="1"/>
    <col min="13" max="13" width="9.28515625" style="128" hidden="1" customWidth="1"/>
    <col min="14" max="14" width="9.140625" style="128" hidden="1"/>
    <col min="15" max="20" width="12.140625" style="128" hidden="1" customWidth="1"/>
    <col min="21" max="21" width="14" style="128" hidden="1" customWidth="1"/>
    <col min="22" max="22" width="10.5703125" style="128" customWidth="1"/>
    <col min="23" max="23" width="14" style="128" customWidth="1"/>
    <col min="24" max="24" width="10.5703125" style="128" customWidth="1"/>
    <col min="25" max="25" width="12.85546875" style="128" customWidth="1"/>
    <col min="26" max="26" width="9.42578125" style="128" customWidth="1"/>
    <col min="27" max="27" width="12.85546875" style="128" customWidth="1"/>
    <col min="28" max="28" width="14" style="128" customWidth="1"/>
    <col min="29" max="29" width="9.42578125" style="128" customWidth="1"/>
    <col min="30" max="30" width="12.85546875" style="128" customWidth="1"/>
    <col min="31" max="31" width="14" style="128" customWidth="1"/>
    <col min="32" max="43" width="9.140625" style="128"/>
    <col min="44" max="65" width="9.140625" style="128" hidden="1"/>
    <col min="66" max="16384" width="9.140625" style="128"/>
  </cols>
  <sheetData>
    <row r="2" spans="1:56" ht="36.9" customHeight="1" x14ac:dyDescent="0.2">
      <c r="L2" s="129" t="s">
        <v>5</v>
      </c>
      <c r="M2" s="130"/>
      <c r="N2" s="130"/>
      <c r="O2" s="130"/>
      <c r="P2" s="130"/>
      <c r="Q2" s="130"/>
      <c r="R2" s="130"/>
      <c r="S2" s="130"/>
      <c r="T2" s="130"/>
      <c r="U2" s="130"/>
      <c r="V2" s="130"/>
      <c r="AT2" s="131" t="s">
        <v>85</v>
      </c>
      <c r="AZ2" s="132" t="s">
        <v>87</v>
      </c>
      <c r="BA2" s="132" t="s">
        <v>88</v>
      </c>
      <c r="BB2" s="132" t="s">
        <v>1</v>
      </c>
      <c r="BC2" s="132" t="s">
        <v>89</v>
      </c>
      <c r="BD2" s="132" t="s">
        <v>86</v>
      </c>
    </row>
    <row r="3" spans="1:56" ht="6.9" customHeight="1" x14ac:dyDescent="0.2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35"/>
      <c r="AT3" s="131" t="s">
        <v>86</v>
      </c>
      <c r="AZ3" s="132" t="s">
        <v>90</v>
      </c>
      <c r="BA3" s="132" t="s">
        <v>91</v>
      </c>
      <c r="BB3" s="132" t="s">
        <v>1</v>
      </c>
      <c r="BC3" s="132" t="s">
        <v>92</v>
      </c>
      <c r="BD3" s="132" t="s">
        <v>86</v>
      </c>
    </row>
    <row r="4" spans="1:56" ht="24.9" customHeight="1" x14ac:dyDescent="0.2">
      <c r="B4" s="135"/>
      <c r="D4" s="136" t="s">
        <v>93</v>
      </c>
      <c r="L4" s="135"/>
      <c r="M4" s="137" t="s">
        <v>10</v>
      </c>
      <c r="AT4" s="131" t="s">
        <v>3</v>
      </c>
      <c r="AZ4" s="132" t="s">
        <v>94</v>
      </c>
      <c r="BA4" s="132" t="s">
        <v>95</v>
      </c>
      <c r="BB4" s="132" t="s">
        <v>1</v>
      </c>
      <c r="BC4" s="132" t="s">
        <v>96</v>
      </c>
      <c r="BD4" s="132" t="s">
        <v>86</v>
      </c>
    </row>
    <row r="5" spans="1:56" ht="6.9" customHeight="1" x14ac:dyDescent="0.2">
      <c r="B5" s="135"/>
      <c r="L5" s="135"/>
      <c r="AZ5" s="132" t="s">
        <v>97</v>
      </c>
      <c r="BA5" s="132" t="s">
        <v>98</v>
      </c>
      <c r="BB5" s="132" t="s">
        <v>1</v>
      </c>
      <c r="BC5" s="132" t="s">
        <v>99</v>
      </c>
      <c r="BD5" s="132" t="s">
        <v>86</v>
      </c>
    </row>
    <row r="6" spans="1:56" ht="12" customHeight="1" x14ac:dyDescent="0.2">
      <c r="B6" s="135"/>
      <c r="D6" s="138" t="s">
        <v>16</v>
      </c>
      <c r="L6" s="135"/>
      <c r="AZ6" s="132" t="s">
        <v>100</v>
      </c>
      <c r="BA6" s="132" t="s">
        <v>101</v>
      </c>
      <c r="BB6" s="132" t="s">
        <v>1</v>
      </c>
      <c r="BC6" s="132" t="s">
        <v>102</v>
      </c>
      <c r="BD6" s="132" t="s">
        <v>86</v>
      </c>
    </row>
    <row r="7" spans="1:56" ht="14.4" customHeight="1" x14ac:dyDescent="0.2">
      <c r="B7" s="135"/>
      <c r="E7" s="139" t="str">
        <f>'Rekapitulace stavby'!K6</f>
        <v>STAVBA 25 METROVÉHO BAZÉNU MPS LUŽÁNKY</v>
      </c>
      <c r="F7" s="140"/>
      <c r="G7" s="140"/>
      <c r="H7" s="140"/>
      <c r="L7" s="135"/>
      <c r="AZ7" s="132" t="s">
        <v>103</v>
      </c>
      <c r="BA7" s="132" t="s">
        <v>104</v>
      </c>
      <c r="BB7" s="132" t="s">
        <v>1</v>
      </c>
      <c r="BC7" s="132" t="s">
        <v>105</v>
      </c>
      <c r="BD7" s="132" t="s">
        <v>86</v>
      </c>
    </row>
    <row r="8" spans="1:56" s="144" customFormat="1" ht="12" customHeight="1" x14ac:dyDescent="0.2">
      <c r="A8" s="141"/>
      <c r="B8" s="142"/>
      <c r="C8" s="141"/>
      <c r="D8" s="138" t="s">
        <v>106</v>
      </c>
      <c r="E8" s="141"/>
      <c r="F8" s="141"/>
      <c r="G8" s="141"/>
      <c r="H8" s="141"/>
      <c r="I8" s="141"/>
      <c r="J8" s="141"/>
      <c r="K8" s="141"/>
      <c r="L8" s="143"/>
      <c r="S8" s="141"/>
      <c r="T8" s="141"/>
      <c r="U8" s="141"/>
      <c r="V8" s="141"/>
      <c r="W8" s="141"/>
      <c r="X8" s="141"/>
      <c r="Y8" s="141"/>
      <c r="Z8" s="141"/>
      <c r="AA8" s="141"/>
      <c r="AB8" s="141"/>
      <c r="AC8" s="141"/>
      <c r="AD8" s="141"/>
      <c r="AE8" s="141"/>
    </row>
    <row r="9" spans="1:56" s="144" customFormat="1" ht="14.4" customHeight="1" x14ac:dyDescent="0.2">
      <c r="A9" s="141"/>
      <c r="B9" s="142"/>
      <c r="C9" s="141"/>
      <c r="D9" s="141"/>
      <c r="E9" s="145" t="s">
        <v>107</v>
      </c>
      <c r="F9" s="146"/>
      <c r="G9" s="146"/>
      <c r="H9" s="146"/>
      <c r="I9" s="141"/>
      <c r="J9" s="141"/>
      <c r="K9" s="141"/>
      <c r="L9" s="143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</row>
    <row r="10" spans="1:56" s="144" customFormat="1" x14ac:dyDescent="0.2">
      <c r="A10" s="141"/>
      <c r="B10" s="142"/>
      <c r="C10" s="141"/>
      <c r="D10" s="141"/>
      <c r="E10" s="141"/>
      <c r="F10" s="141"/>
      <c r="G10" s="141"/>
      <c r="H10" s="141"/>
      <c r="I10" s="141"/>
      <c r="J10" s="141"/>
      <c r="K10" s="141"/>
      <c r="L10" s="143"/>
      <c r="S10" s="141"/>
      <c r="T10" s="141"/>
      <c r="U10" s="141"/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</row>
    <row r="11" spans="1:56" s="144" customFormat="1" ht="12" customHeight="1" x14ac:dyDescent="0.2">
      <c r="A11" s="141"/>
      <c r="B11" s="142"/>
      <c r="C11" s="141"/>
      <c r="D11" s="138" t="s">
        <v>18</v>
      </c>
      <c r="E11" s="141"/>
      <c r="F11" s="147" t="s">
        <v>1</v>
      </c>
      <c r="G11" s="141"/>
      <c r="H11" s="141"/>
      <c r="I11" s="138" t="s">
        <v>19</v>
      </c>
      <c r="J11" s="147" t="s">
        <v>1</v>
      </c>
      <c r="K11" s="141"/>
      <c r="L11" s="143"/>
      <c r="S11" s="141"/>
      <c r="T11" s="141"/>
      <c r="U11" s="141"/>
      <c r="V11" s="141"/>
      <c r="W11" s="141"/>
      <c r="X11" s="141"/>
      <c r="Y11" s="141"/>
      <c r="Z11" s="141"/>
      <c r="AA11" s="141"/>
      <c r="AB11" s="141"/>
      <c r="AC11" s="141"/>
      <c r="AD11" s="141"/>
      <c r="AE11" s="141"/>
    </row>
    <row r="12" spans="1:56" s="144" customFormat="1" ht="12" customHeight="1" x14ac:dyDescent="0.2">
      <c r="A12" s="141"/>
      <c r="B12" s="142"/>
      <c r="C12" s="141"/>
      <c r="D12" s="138" t="s">
        <v>20</v>
      </c>
      <c r="E12" s="141"/>
      <c r="F12" s="147" t="s">
        <v>21</v>
      </c>
      <c r="G12" s="141"/>
      <c r="H12" s="141"/>
      <c r="I12" s="138" t="s">
        <v>22</v>
      </c>
      <c r="J12" s="148" t="str">
        <f>'Rekapitulace stavby'!AN8</f>
        <v>30. 6. 2020</v>
      </c>
      <c r="K12" s="141"/>
      <c r="L12" s="143"/>
      <c r="S12" s="141"/>
      <c r="T12" s="141"/>
      <c r="U12" s="141"/>
      <c r="V12" s="141"/>
      <c r="W12" s="141"/>
      <c r="X12" s="141"/>
      <c r="Y12" s="141"/>
      <c r="Z12" s="141"/>
      <c r="AA12" s="141"/>
      <c r="AB12" s="141"/>
      <c r="AC12" s="141"/>
      <c r="AD12" s="141"/>
      <c r="AE12" s="141"/>
    </row>
    <row r="13" spans="1:56" s="144" customFormat="1" ht="10.8" customHeight="1" x14ac:dyDescent="0.2">
      <c r="A13" s="141"/>
      <c r="B13" s="142"/>
      <c r="C13" s="141"/>
      <c r="D13" s="141"/>
      <c r="E13" s="141"/>
      <c r="F13" s="141"/>
      <c r="G13" s="141"/>
      <c r="H13" s="141"/>
      <c r="I13" s="141"/>
      <c r="J13" s="141"/>
      <c r="K13" s="141"/>
      <c r="L13" s="143"/>
      <c r="S13" s="141"/>
      <c r="T13" s="141"/>
      <c r="U13" s="141"/>
      <c r="V13" s="141"/>
      <c r="W13" s="141"/>
      <c r="X13" s="141"/>
      <c r="Y13" s="141"/>
      <c r="Z13" s="141"/>
      <c r="AA13" s="141"/>
      <c r="AB13" s="141"/>
      <c r="AC13" s="141"/>
      <c r="AD13" s="141"/>
      <c r="AE13" s="141"/>
    </row>
    <row r="14" spans="1:56" s="144" customFormat="1" ht="12" customHeight="1" x14ac:dyDescent="0.2">
      <c r="A14" s="141"/>
      <c r="B14" s="142"/>
      <c r="C14" s="141"/>
      <c r="D14" s="138" t="s">
        <v>24</v>
      </c>
      <c r="E14" s="141"/>
      <c r="F14" s="141"/>
      <c r="G14" s="141"/>
      <c r="H14" s="141"/>
      <c r="I14" s="138" t="s">
        <v>25</v>
      </c>
      <c r="J14" s="147" t="s">
        <v>1</v>
      </c>
      <c r="K14" s="141"/>
      <c r="L14" s="143"/>
      <c r="S14" s="141"/>
      <c r="T14" s="141"/>
      <c r="U14" s="141"/>
      <c r="V14" s="141"/>
      <c r="W14" s="141"/>
      <c r="X14" s="141"/>
      <c r="Y14" s="141"/>
      <c r="Z14" s="141"/>
      <c r="AA14" s="141"/>
      <c r="AB14" s="141"/>
      <c r="AC14" s="141"/>
      <c r="AD14" s="141"/>
      <c r="AE14" s="141"/>
    </row>
    <row r="15" spans="1:56" s="144" customFormat="1" ht="18" customHeight="1" x14ac:dyDescent="0.2">
      <c r="A15" s="141"/>
      <c r="B15" s="142"/>
      <c r="C15" s="141"/>
      <c r="D15" s="141"/>
      <c r="E15" s="147" t="s">
        <v>26</v>
      </c>
      <c r="F15" s="141"/>
      <c r="G15" s="141"/>
      <c r="H15" s="141"/>
      <c r="I15" s="138" t="s">
        <v>27</v>
      </c>
      <c r="J15" s="147" t="s">
        <v>1</v>
      </c>
      <c r="K15" s="141"/>
      <c r="L15" s="143"/>
      <c r="S15" s="141"/>
      <c r="T15" s="141"/>
      <c r="U15" s="141"/>
      <c r="V15" s="141"/>
      <c r="W15" s="141"/>
      <c r="X15" s="141"/>
      <c r="Y15" s="141"/>
      <c r="Z15" s="141"/>
      <c r="AA15" s="141"/>
      <c r="AB15" s="141"/>
      <c r="AC15" s="141"/>
      <c r="AD15" s="141"/>
      <c r="AE15" s="141"/>
    </row>
    <row r="16" spans="1:56" s="144" customFormat="1" ht="6.9" customHeight="1" x14ac:dyDescent="0.2">
      <c r="A16" s="141"/>
      <c r="B16" s="142"/>
      <c r="C16" s="141"/>
      <c r="D16" s="141"/>
      <c r="E16" s="141"/>
      <c r="F16" s="141"/>
      <c r="G16" s="141"/>
      <c r="H16" s="141"/>
      <c r="I16" s="141"/>
      <c r="J16" s="141"/>
      <c r="K16" s="141"/>
      <c r="L16" s="143"/>
      <c r="S16" s="141"/>
      <c r="T16" s="141"/>
      <c r="U16" s="141"/>
      <c r="V16" s="141"/>
      <c r="W16" s="141"/>
      <c r="X16" s="141"/>
      <c r="Y16" s="141"/>
      <c r="Z16" s="141"/>
      <c r="AA16" s="141"/>
      <c r="AB16" s="141"/>
      <c r="AC16" s="141"/>
      <c r="AD16" s="141"/>
      <c r="AE16" s="141"/>
    </row>
    <row r="17" spans="1:31" s="144" customFormat="1" ht="12" customHeight="1" x14ac:dyDescent="0.2">
      <c r="A17" s="141"/>
      <c r="B17" s="142"/>
      <c r="C17" s="141"/>
      <c r="D17" s="138" t="s">
        <v>28</v>
      </c>
      <c r="E17" s="141"/>
      <c r="F17" s="141"/>
      <c r="G17" s="141"/>
      <c r="H17" s="141"/>
      <c r="I17" s="138" t="s">
        <v>25</v>
      </c>
      <c r="J17" s="87" t="str">
        <f>'Rekapitulace stavby'!AN13</f>
        <v>Vyplň údaj</v>
      </c>
      <c r="K17" s="141"/>
      <c r="L17" s="143"/>
      <c r="S17" s="141"/>
      <c r="T17" s="141"/>
      <c r="U17" s="141"/>
      <c r="V17" s="141"/>
      <c r="W17" s="141"/>
      <c r="X17" s="141"/>
      <c r="Y17" s="141"/>
      <c r="Z17" s="141"/>
      <c r="AA17" s="141"/>
      <c r="AB17" s="141"/>
      <c r="AC17" s="141"/>
      <c r="AD17" s="141"/>
      <c r="AE17" s="141"/>
    </row>
    <row r="18" spans="1:31" s="144" customFormat="1" ht="18" customHeight="1" x14ac:dyDescent="0.2">
      <c r="A18" s="141"/>
      <c r="B18" s="142"/>
      <c r="C18" s="141"/>
      <c r="D18" s="141"/>
      <c r="E18" s="127" t="str">
        <f>'Rekapitulace stavby'!E14</f>
        <v>Vyplň údaj</v>
      </c>
      <c r="F18" s="302"/>
      <c r="G18" s="302"/>
      <c r="H18" s="302"/>
      <c r="I18" s="138" t="s">
        <v>27</v>
      </c>
      <c r="J18" s="87" t="str">
        <f>'Rekapitulace stavby'!AN14</f>
        <v>Vyplň údaj</v>
      </c>
      <c r="K18" s="141"/>
      <c r="L18" s="143"/>
      <c r="S18" s="141"/>
      <c r="T18" s="141"/>
      <c r="U18" s="141"/>
      <c r="V18" s="141"/>
      <c r="W18" s="141"/>
      <c r="X18" s="141"/>
      <c r="Y18" s="141"/>
      <c r="Z18" s="141"/>
      <c r="AA18" s="141"/>
      <c r="AB18" s="141"/>
      <c r="AC18" s="141"/>
      <c r="AD18" s="141"/>
      <c r="AE18" s="141"/>
    </row>
    <row r="19" spans="1:31" s="144" customFormat="1" ht="6.9" customHeight="1" x14ac:dyDescent="0.2">
      <c r="A19" s="141"/>
      <c r="B19" s="142"/>
      <c r="C19" s="141"/>
      <c r="D19" s="141"/>
      <c r="E19" s="141"/>
      <c r="F19" s="141"/>
      <c r="G19" s="141"/>
      <c r="H19" s="141"/>
      <c r="I19" s="141"/>
      <c r="J19" s="141"/>
      <c r="K19" s="141"/>
      <c r="L19" s="143"/>
      <c r="S19" s="141"/>
      <c r="T19" s="141"/>
      <c r="U19" s="141"/>
      <c r="V19" s="141"/>
      <c r="W19" s="141"/>
      <c r="X19" s="141"/>
      <c r="Y19" s="141"/>
      <c r="Z19" s="141"/>
      <c r="AA19" s="141"/>
      <c r="AB19" s="141"/>
      <c r="AC19" s="141"/>
      <c r="AD19" s="141"/>
      <c r="AE19" s="141"/>
    </row>
    <row r="20" spans="1:31" s="144" customFormat="1" ht="12" customHeight="1" x14ac:dyDescent="0.2">
      <c r="A20" s="141"/>
      <c r="B20" s="142"/>
      <c r="C20" s="141"/>
      <c r="D20" s="138" t="s">
        <v>30</v>
      </c>
      <c r="E20" s="141"/>
      <c r="F20" s="141"/>
      <c r="G20" s="141"/>
      <c r="H20" s="141"/>
      <c r="I20" s="138" t="s">
        <v>25</v>
      </c>
      <c r="J20" s="147" t="s">
        <v>1</v>
      </c>
      <c r="K20" s="141"/>
      <c r="L20" s="143"/>
      <c r="S20" s="141"/>
      <c r="T20" s="141"/>
      <c r="U20" s="141"/>
      <c r="V20" s="141"/>
      <c r="W20" s="141"/>
      <c r="X20" s="141"/>
      <c r="Y20" s="141"/>
      <c r="Z20" s="141"/>
      <c r="AA20" s="141"/>
      <c r="AB20" s="141"/>
      <c r="AC20" s="141"/>
      <c r="AD20" s="141"/>
      <c r="AE20" s="141"/>
    </row>
    <row r="21" spans="1:31" s="144" customFormat="1" ht="18" customHeight="1" x14ac:dyDescent="0.2">
      <c r="A21" s="141"/>
      <c r="B21" s="142"/>
      <c r="C21" s="141"/>
      <c r="D21" s="141"/>
      <c r="E21" s="147" t="s">
        <v>108</v>
      </c>
      <c r="F21" s="141"/>
      <c r="G21" s="141"/>
      <c r="H21" s="141"/>
      <c r="I21" s="138" t="s">
        <v>27</v>
      </c>
      <c r="J21" s="147" t="s">
        <v>1</v>
      </c>
      <c r="K21" s="141"/>
      <c r="L21" s="143"/>
      <c r="S21" s="141"/>
      <c r="T21" s="141"/>
      <c r="U21" s="141"/>
      <c r="V21" s="141"/>
      <c r="W21" s="141"/>
      <c r="X21" s="141"/>
      <c r="Y21" s="141"/>
      <c r="Z21" s="141"/>
      <c r="AA21" s="141"/>
      <c r="AB21" s="141"/>
      <c r="AC21" s="141"/>
      <c r="AD21" s="141"/>
      <c r="AE21" s="141"/>
    </row>
    <row r="22" spans="1:31" s="144" customFormat="1" ht="6.9" customHeight="1" x14ac:dyDescent="0.2">
      <c r="A22" s="141"/>
      <c r="B22" s="142"/>
      <c r="C22" s="141"/>
      <c r="D22" s="141"/>
      <c r="E22" s="141"/>
      <c r="F22" s="141"/>
      <c r="G22" s="141"/>
      <c r="H22" s="141"/>
      <c r="I22" s="141"/>
      <c r="J22" s="141"/>
      <c r="K22" s="141"/>
      <c r="L22" s="143"/>
      <c r="S22" s="141"/>
      <c r="T22" s="141"/>
      <c r="U22" s="141"/>
      <c r="V22" s="141"/>
      <c r="W22" s="141"/>
      <c r="X22" s="141"/>
      <c r="Y22" s="141"/>
      <c r="Z22" s="141"/>
      <c r="AA22" s="141"/>
      <c r="AB22" s="141"/>
      <c r="AC22" s="141"/>
      <c r="AD22" s="141"/>
      <c r="AE22" s="141"/>
    </row>
    <row r="23" spans="1:31" s="144" customFormat="1" ht="12" customHeight="1" x14ac:dyDescent="0.2">
      <c r="A23" s="141"/>
      <c r="B23" s="142"/>
      <c r="C23" s="141"/>
      <c r="D23" s="138" t="s">
        <v>33</v>
      </c>
      <c r="E23" s="141"/>
      <c r="F23" s="141"/>
      <c r="G23" s="141"/>
      <c r="H23" s="141"/>
      <c r="I23" s="138" t="s">
        <v>25</v>
      </c>
      <c r="J23" s="147" t="s">
        <v>1</v>
      </c>
      <c r="K23" s="141"/>
      <c r="L23" s="143"/>
      <c r="S23" s="141"/>
      <c r="T23" s="141"/>
      <c r="U23" s="141"/>
      <c r="V23" s="141"/>
      <c r="W23" s="141"/>
      <c r="X23" s="141"/>
      <c r="Y23" s="141"/>
      <c r="Z23" s="141"/>
      <c r="AA23" s="141"/>
      <c r="AB23" s="141"/>
      <c r="AC23" s="141"/>
      <c r="AD23" s="141"/>
      <c r="AE23" s="141"/>
    </row>
    <row r="24" spans="1:31" s="144" customFormat="1" ht="18" customHeight="1" x14ac:dyDescent="0.2">
      <c r="A24" s="141"/>
      <c r="B24" s="142"/>
      <c r="C24" s="141"/>
      <c r="D24" s="141"/>
      <c r="E24" s="147" t="s">
        <v>34</v>
      </c>
      <c r="F24" s="141"/>
      <c r="G24" s="141"/>
      <c r="H24" s="141"/>
      <c r="I24" s="138" t="s">
        <v>27</v>
      </c>
      <c r="J24" s="147" t="s">
        <v>1</v>
      </c>
      <c r="K24" s="141"/>
      <c r="L24" s="143"/>
      <c r="S24" s="141"/>
      <c r="T24" s="141"/>
      <c r="U24" s="141"/>
      <c r="V24" s="141"/>
      <c r="W24" s="141"/>
      <c r="X24" s="141"/>
      <c r="Y24" s="141"/>
      <c r="Z24" s="141"/>
      <c r="AA24" s="141"/>
      <c r="AB24" s="141"/>
      <c r="AC24" s="141"/>
      <c r="AD24" s="141"/>
      <c r="AE24" s="141"/>
    </row>
    <row r="25" spans="1:31" s="144" customFormat="1" ht="6.9" customHeight="1" x14ac:dyDescent="0.2">
      <c r="A25" s="141"/>
      <c r="B25" s="142"/>
      <c r="C25" s="141"/>
      <c r="D25" s="141"/>
      <c r="E25" s="141"/>
      <c r="F25" s="141"/>
      <c r="G25" s="141"/>
      <c r="H25" s="141"/>
      <c r="I25" s="141"/>
      <c r="J25" s="141"/>
      <c r="K25" s="141"/>
      <c r="L25" s="143"/>
      <c r="S25" s="141"/>
      <c r="T25" s="141"/>
      <c r="U25" s="141"/>
      <c r="V25" s="141"/>
      <c r="W25" s="141"/>
      <c r="X25" s="141"/>
      <c r="Y25" s="141"/>
      <c r="Z25" s="141"/>
      <c r="AA25" s="141"/>
      <c r="AB25" s="141"/>
      <c r="AC25" s="141"/>
      <c r="AD25" s="141"/>
      <c r="AE25" s="141"/>
    </row>
    <row r="26" spans="1:31" s="144" customFormat="1" ht="12" customHeight="1" x14ac:dyDescent="0.2">
      <c r="A26" s="141"/>
      <c r="B26" s="142"/>
      <c r="C26" s="141"/>
      <c r="D26" s="138" t="s">
        <v>35</v>
      </c>
      <c r="E26" s="141"/>
      <c r="F26" s="141"/>
      <c r="G26" s="141"/>
      <c r="H26" s="141"/>
      <c r="I26" s="141"/>
      <c r="J26" s="141"/>
      <c r="K26" s="141"/>
      <c r="L26" s="143"/>
      <c r="S26" s="141"/>
      <c r="T26" s="141"/>
      <c r="U26" s="141"/>
      <c r="V26" s="141"/>
      <c r="W26" s="141"/>
      <c r="X26" s="141"/>
      <c r="Y26" s="141"/>
      <c r="Z26" s="141"/>
      <c r="AA26" s="141"/>
      <c r="AB26" s="141"/>
      <c r="AC26" s="141"/>
      <c r="AD26" s="141"/>
      <c r="AE26" s="141"/>
    </row>
    <row r="27" spans="1:31" s="153" customFormat="1" ht="24" customHeight="1" x14ac:dyDescent="0.2">
      <c r="A27" s="149"/>
      <c r="B27" s="150"/>
      <c r="C27" s="149"/>
      <c r="D27" s="149"/>
      <c r="E27" s="151" t="s">
        <v>1080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pans="1:31" s="144" customFormat="1" ht="6.9" customHeight="1" x14ac:dyDescent="0.2">
      <c r="A28" s="141"/>
      <c r="B28" s="142"/>
      <c r="C28" s="141"/>
      <c r="D28" s="141"/>
      <c r="E28" s="141"/>
      <c r="F28" s="141"/>
      <c r="G28" s="141"/>
      <c r="H28" s="141"/>
      <c r="I28" s="141"/>
      <c r="J28" s="141"/>
      <c r="K28" s="141"/>
      <c r="L28" s="143"/>
      <c r="S28" s="141"/>
      <c r="T28" s="141"/>
      <c r="U28" s="141"/>
      <c r="V28" s="141"/>
      <c r="W28" s="141"/>
      <c r="X28" s="141"/>
      <c r="Y28" s="141"/>
      <c r="Z28" s="141"/>
      <c r="AA28" s="141"/>
      <c r="AB28" s="141"/>
      <c r="AC28" s="141"/>
      <c r="AD28" s="141"/>
      <c r="AE28" s="141"/>
    </row>
    <row r="29" spans="1:31" s="144" customFormat="1" ht="6.9" customHeight="1" x14ac:dyDescent="0.2">
      <c r="A29" s="141"/>
      <c r="B29" s="142"/>
      <c r="C29" s="141"/>
      <c r="D29" s="154"/>
      <c r="E29" s="154"/>
      <c r="F29" s="154"/>
      <c r="G29" s="154"/>
      <c r="H29" s="154"/>
      <c r="I29" s="154"/>
      <c r="J29" s="154"/>
      <c r="K29" s="154"/>
      <c r="L29" s="143"/>
      <c r="S29" s="141"/>
      <c r="T29" s="141"/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</row>
    <row r="30" spans="1:31" s="144" customFormat="1" ht="25.35" customHeight="1" x14ac:dyDescent="0.2">
      <c r="A30" s="141"/>
      <c r="B30" s="142"/>
      <c r="C30" s="141"/>
      <c r="D30" s="155" t="s">
        <v>36</v>
      </c>
      <c r="E30" s="141"/>
      <c r="F30" s="141"/>
      <c r="G30" s="141"/>
      <c r="H30" s="141"/>
      <c r="I30" s="141"/>
      <c r="J30" s="156">
        <f>ROUND(J132, 2)</f>
        <v>0</v>
      </c>
      <c r="K30" s="141"/>
      <c r="L30" s="143"/>
      <c r="S30" s="141"/>
      <c r="T30" s="141"/>
      <c r="U30" s="141"/>
      <c r="V30" s="141"/>
      <c r="W30" s="141"/>
      <c r="X30" s="141"/>
      <c r="Y30" s="141"/>
      <c r="Z30" s="141"/>
      <c r="AA30" s="141"/>
      <c r="AB30" s="141"/>
      <c r="AC30" s="141"/>
      <c r="AD30" s="141"/>
      <c r="AE30" s="141"/>
    </row>
    <row r="31" spans="1:31" s="144" customFormat="1" ht="6.9" customHeight="1" x14ac:dyDescent="0.2">
      <c r="A31" s="141"/>
      <c r="B31" s="142"/>
      <c r="C31" s="141"/>
      <c r="D31" s="154"/>
      <c r="E31" s="154"/>
      <c r="F31" s="154"/>
      <c r="G31" s="154"/>
      <c r="H31" s="154"/>
      <c r="I31" s="154"/>
      <c r="J31" s="154"/>
      <c r="K31" s="154"/>
      <c r="L31" s="143"/>
      <c r="S31" s="141"/>
      <c r="T31" s="141"/>
      <c r="U31" s="141"/>
      <c r="V31" s="141"/>
      <c r="W31" s="141"/>
      <c r="X31" s="141"/>
      <c r="Y31" s="141"/>
      <c r="Z31" s="141"/>
      <c r="AA31" s="141"/>
      <c r="AB31" s="141"/>
      <c r="AC31" s="141"/>
      <c r="AD31" s="141"/>
      <c r="AE31" s="141"/>
    </row>
    <row r="32" spans="1:31" s="144" customFormat="1" ht="14.4" customHeight="1" x14ac:dyDescent="0.2">
      <c r="A32" s="141"/>
      <c r="B32" s="142"/>
      <c r="C32" s="141"/>
      <c r="D32" s="141"/>
      <c r="E32" s="141"/>
      <c r="F32" s="157" t="s">
        <v>38</v>
      </c>
      <c r="G32" s="141"/>
      <c r="H32" s="141"/>
      <c r="I32" s="157" t="s">
        <v>37</v>
      </c>
      <c r="J32" s="157" t="s">
        <v>39</v>
      </c>
      <c r="K32" s="141"/>
      <c r="L32" s="143"/>
      <c r="S32" s="141"/>
      <c r="T32" s="141"/>
      <c r="U32" s="141"/>
      <c r="V32" s="141"/>
      <c r="W32" s="141"/>
      <c r="X32" s="141"/>
      <c r="Y32" s="141"/>
      <c r="Z32" s="141"/>
      <c r="AA32" s="141"/>
      <c r="AB32" s="141"/>
      <c r="AC32" s="141"/>
      <c r="AD32" s="141"/>
      <c r="AE32" s="141"/>
    </row>
    <row r="33" spans="1:31" s="144" customFormat="1" ht="14.4" customHeight="1" x14ac:dyDescent="0.2">
      <c r="A33" s="141"/>
      <c r="B33" s="142"/>
      <c r="C33" s="141"/>
      <c r="D33" s="158" t="s">
        <v>40</v>
      </c>
      <c r="E33" s="138" t="s">
        <v>41</v>
      </c>
      <c r="F33" s="159">
        <f>ROUND((SUM(BE132:BE589)),  2)</f>
        <v>0</v>
      </c>
      <c r="G33" s="141"/>
      <c r="H33" s="141"/>
      <c r="I33" s="160">
        <v>0.21</v>
      </c>
      <c r="J33" s="159">
        <f>ROUND(((SUM(BE132:BE589))*I33),  2)</f>
        <v>0</v>
      </c>
      <c r="K33" s="141"/>
      <c r="L33" s="143"/>
      <c r="S33" s="141"/>
      <c r="T33" s="141"/>
      <c r="U33" s="141"/>
      <c r="V33" s="141"/>
      <c r="W33" s="141"/>
      <c r="X33" s="141"/>
      <c r="Y33" s="141"/>
      <c r="Z33" s="141"/>
      <c r="AA33" s="141"/>
      <c r="AB33" s="141"/>
      <c r="AC33" s="141"/>
      <c r="AD33" s="141"/>
      <c r="AE33" s="141"/>
    </row>
    <row r="34" spans="1:31" s="144" customFormat="1" ht="14.4" customHeight="1" x14ac:dyDescent="0.2">
      <c r="A34" s="141"/>
      <c r="B34" s="142"/>
      <c r="C34" s="141"/>
      <c r="D34" s="141"/>
      <c r="E34" s="138" t="s">
        <v>42</v>
      </c>
      <c r="F34" s="159">
        <f>ROUND((SUM(BF132:BF589)),  2)</f>
        <v>0</v>
      </c>
      <c r="G34" s="141"/>
      <c r="H34" s="141"/>
      <c r="I34" s="160">
        <v>0.15</v>
      </c>
      <c r="J34" s="159">
        <f>ROUND(((SUM(BF132:BF589))*I34),  2)</f>
        <v>0</v>
      </c>
      <c r="K34" s="141"/>
      <c r="L34" s="143"/>
      <c r="S34" s="141"/>
      <c r="T34" s="141"/>
      <c r="U34" s="141"/>
      <c r="V34" s="141"/>
      <c r="W34" s="141"/>
      <c r="X34" s="141"/>
      <c r="Y34" s="141"/>
      <c r="Z34" s="141"/>
      <c r="AA34" s="141"/>
      <c r="AB34" s="141"/>
      <c r="AC34" s="141"/>
      <c r="AD34" s="141"/>
      <c r="AE34" s="141"/>
    </row>
    <row r="35" spans="1:31" s="144" customFormat="1" ht="14.4" hidden="1" customHeight="1" x14ac:dyDescent="0.2">
      <c r="A35" s="141"/>
      <c r="B35" s="142"/>
      <c r="C35" s="141"/>
      <c r="D35" s="141"/>
      <c r="E35" s="138" t="s">
        <v>43</v>
      </c>
      <c r="F35" s="159">
        <f>ROUND((SUM(BG132:BG589)),  2)</f>
        <v>0</v>
      </c>
      <c r="G35" s="141"/>
      <c r="H35" s="141"/>
      <c r="I35" s="160">
        <v>0.21</v>
      </c>
      <c r="J35" s="159">
        <f>0</f>
        <v>0</v>
      </c>
      <c r="K35" s="141"/>
      <c r="L35" s="143"/>
      <c r="S35" s="141"/>
      <c r="T35" s="141"/>
      <c r="U35" s="141"/>
      <c r="V35" s="141"/>
      <c r="W35" s="141"/>
      <c r="X35" s="141"/>
      <c r="Y35" s="141"/>
      <c r="Z35" s="141"/>
      <c r="AA35" s="141"/>
      <c r="AB35" s="141"/>
      <c r="AC35" s="141"/>
      <c r="AD35" s="141"/>
      <c r="AE35" s="141"/>
    </row>
    <row r="36" spans="1:31" s="144" customFormat="1" ht="14.4" hidden="1" customHeight="1" x14ac:dyDescent="0.2">
      <c r="A36" s="141"/>
      <c r="B36" s="142"/>
      <c r="C36" s="141"/>
      <c r="D36" s="141"/>
      <c r="E36" s="138" t="s">
        <v>44</v>
      </c>
      <c r="F36" s="159">
        <f>ROUND((SUM(BH132:BH589)),  2)</f>
        <v>0</v>
      </c>
      <c r="G36" s="141"/>
      <c r="H36" s="141"/>
      <c r="I36" s="160">
        <v>0.15</v>
      </c>
      <c r="J36" s="159">
        <f>0</f>
        <v>0</v>
      </c>
      <c r="K36" s="141"/>
      <c r="L36" s="143"/>
      <c r="S36" s="141"/>
      <c r="T36" s="141"/>
      <c r="U36" s="141"/>
      <c r="V36" s="141"/>
      <c r="W36" s="141"/>
      <c r="X36" s="141"/>
      <c r="Y36" s="141"/>
      <c r="Z36" s="141"/>
      <c r="AA36" s="141"/>
      <c r="AB36" s="141"/>
      <c r="AC36" s="141"/>
      <c r="AD36" s="141"/>
      <c r="AE36" s="141"/>
    </row>
    <row r="37" spans="1:31" s="144" customFormat="1" ht="14.4" hidden="1" customHeight="1" x14ac:dyDescent="0.2">
      <c r="A37" s="141"/>
      <c r="B37" s="142"/>
      <c r="C37" s="141"/>
      <c r="D37" s="141"/>
      <c r="E37" s="138" t="s">
        <v>45</v>
      </c>
      <c r="F37" s="159">
        <f>ROUND((SUM(BI132:BI589)),  2)</f>
        <v>0</v>
      </c>
      <c r="G37" s="141"/>
      <c r="H37" s="141"/>
      <c r="I37" s="160">
        <v>0</v>
      </c>
      <c r="J37" s="159">
        <f>0</f>
        <v>0</v>
      </c>
      <c r="K37" s="141"/>
      <c r="L37" s="143"/>
      <c r="S37" s="141"/>
      <c r="T37" s="141"/>
      <c r="U37" s="141"/>
      <c r="V37" s="141"/>
      <c r="W37" s="141"/>
      <c r="X37" s="141"/>
      <c r="Y37" s="141"/>
      <c r="Z37" s="141"/>
      <c r="AA37" s="141"/>
      <c r="AB37" s="141"/>
      <c r="AC37" s="141"/>
      <c r="AD37" s="141"/>
      <c r="AE37" s="141"/>
    </row>
    <row r="38" spans="1:31" s="144" customFormat="1" ht="6.9" customHeight="1" x14ac:dyDescent="0.2">
      <c r="A38" s="141"/>
      <c r="B38" s="142"/>
      <c r="C38" s="141"/>
      <c r="D38" s="141"/>
      <c r="E38" s="141"/>
      <c r="F38" s="141"/>
      <c r="G38" s="141"/>
      <c r="H38" s="141"/>
      <c r="I38" s="141"/>
      <c r="J38" s="141"/>
      <c r="K38" s="141"/>
      <c r="L38" s="143"/>
      <c r="S38" s="141"/>
      <c r="T38" s="141"/>
      <c r="U38" s="141"/>
      <c r="V38" s="141"/>
      <c r="W38" s="141"/>
      <c r="X38" s="141"/>
      <c r="Y38" s="141"/>
      <c r="Z38" s="141"/>
      <c r="AA38" s="141"/>
      <c r="AB38" s="141"/>
      <c r="AC38" s="141"/>
      <c r="AD38" s="141"/>
      <c r="AE38" s="141"/>
    </row>
    <row r="39" spans="1:31" s="144" customFormat="1" ht="25.35" customHeight="1" x14ac:dyDescent="0.2">
      <c r="A39" s="141"/>
      <c r="B39" s="142"/>
      <c r="C39" s="161"/>
      <c r="D39" s="162" t="s">
        <v>46</v>
      </c>
      <c r="E39" s="163"/>
      <c r="F39" s="163"/>
      <c r="G39" s="164" t="s">
        <v>47</v>
      </c>
      <c r="H39" s="165" t="s">
        <v>48</v>
      </c>
      <c r="I39" s="163"/>
      <c r="J39" s="166">
        <f>SUM(J30:J37)</f>
        <v>0</v>
      </c>
      <c r="K39" s="167"/>
      <c r="L39" s="143"/>
      <c r="S39" s="141"/>
      <c r="T39" s="141"/>
      <c r="U39" s="141"/>
      <c r="V39" s="141"/>
      <c r="W39" s="141"/>
      <c r="X39" s="141"/>
      <c r="Y39" s="141"/>
      <c r="Z39" s="141"/>
      <c r="AA39" s="141"/>
      <c r="AB39" s="141"/>
      <c r="AC39" s="141"/>
      <c r="AD39" s="141"/>
      <c r="AE39" s="141"/>
    </row>
    <row r="40" spans="1:31" s="144" customFormat="1" ht="14.4" customHeight="1" x14ac:dyDescent="0.2">
      <c r="A40" s="141"/>
      <c r="B40" s="142"/>
      <c r="C40" s="141"/>
      <c r="D40" s="141"/>
      <c r="E40" s="141"/>
      <c r="F40" s="141"/>
      <c r="G40" s="141"/>
      <c r="H40" s="141"/>
      <c r="I40" s="141"/>
      <c r="J40" s="141"/>
      <c r="K40" s="141"/>
      <c r="L40" s="143"/>
      <c r="S40" s="141"/>
      <c r="T40" s="141"/>
      <c r="U40" s="141"/>
      <c r="V40" s="141"/>
      <c r="W40" s="141"/>
      <c r="X40" s="141"/>
      <c r="Y40" s="141"/>
      <c r="Z40" s="141"/>
      <c r="AA40" s="141"/>
      <c r="AB40" s="141"/>
      <c r="AC40" s="141"/>
      <c r="AD40" s="141"/>
      <c r="AE40" s="141"/>
    </row>
    <row r="41" spans="1:31" ht="14.4" customHeight="1" x14ac:dyDescent="0.2">
      <c r="B41" s="135"/>
      <c r="L41" s="135"/>
    </row>
    <row r="42" spans="1:31" ht="14.4" customHeight="1" x14ac:dyDescent="0.2">
      <c r="B42" s="135"/>
      <c r="L42" s="135"/>
    </row>
    <row r="43" spans="1:31" ht="14.4" customHeight="1" x14ac:dyDescent="0.2">
      <c r="B43" s="135"/>
      <c r="L43" s="135"/>
    </row>
    <row r="44" spans="1:31" ht="14.4" customHeight="1" x14ac:dyDescent="0.2">
      <c r="B44" s="135"/>
      <c r="L44" s="135"/>
    </row>
    <row r="45" spans="1:31" ht="14.4" customHeight="1" x14ac:dyDescent="0.2">
      <c r="B45" s="135"/>
      <c r="L45" s="135"/>
    </row>
    <row r="46" spans="1:31" ht="14.4" customHeight="1" x14ac:dyDescent="0.2">
      <c r="B46" s="135"/>
      <c r="L46" s="135"/>
    </row>
    <row r="47" spans="1:31" ht="14.4" customHeight="1" x14ac:dyDescent="0.2">
      <c r="B47" s="135"/>
      <c r="L47" s="135"/>
    </row>
    <row r="48" spans="1:31" ht="14.4" customHeight="1" x14ac:dyDescent="0.2">
      <c r="B48" s="135"/>
      <c r="L48" s="135"/>
    </row>
    <row r="49" spans="1:31" ht="14.4" customHeight="1" x14ac:dyDescent="0.2">
      <c r="B49" s="135"/>
      <c r="L49" s="135"/>
    </row>
    <row r="50" spans="1:31" s="144" customFormat="1" ht="14.4" customHeight="1" x14ac:dyDescent="0.2">
      <c r="B50" s="143"/>
      <c r="D50" s="168" t="s">
        <v>49</v>
      </c>
      <c r="E50" s="169"/>
      <c r="F50" s="169"/>
      <c r="G50" s="168" t="s">
        <v>50</v>
      </c>
      <c r="H50" s="169"/>
      <c r="I50" s="169"/>
      <c r="J50" s="169"/>
      <c r="K50" s="169"/>
      <c r="L50" s="143"/>
    </row>
    <row r="51" spans="1:31" x14ac:dyDescent="0.2">
      <c r="B51" s="135"/>
      <c r="L51" s="135"/>
    </row>
    <row r="52" spans="1:31" x14ac:dyDescent="0.2">
      <c r="B52" s="135"/>
      <c r="L52" s="135"/>
    </row>
    <row r="53" spans="1:31" x14ac:dyDescent="0.2">
      <c r="B53" s="135"/>
      <c r="L53" s="135"/>
    </row>
    <row r="54" spans="1:31" x14ac:dyDescent="0.2">
      <c r="B54" s="135"/>
      <c r="L54" s="135"/>
    </row>
    <row r="55" spans="1:31" x14ac:dyDescent="0.2">
      <c r="B55" s="135"/>
      <c r="L55" s="135"/>
    </row>
    <row r="56" spans="1:31" x14ac:dyDescent="0.2">
      <c r="B56" s="135"/>
      <c r="L56" s="135"/>
    </row>
    <row r="57" spans="1:31" x14ac:dyDescent="0.2">
      <c r="B57" s="135"/>
      <c r="L57" s="135"/>
    </row>
    <row r="58" spans="1:31" x14ac:dyDescent="0.2">
      <c r="B58" s="135"/>
      <c r="L58" s="135"/>
    </row>
    <row r="59" spans="1:31" x14ac:dyDescent="0.2">
      <c r="B59" s="135"/>
      <c r="L59" s="135"/>
    </row>
    <row r="60" spans="1:31" x14ac:dyDescent="0.2">
      <c r="B60" s="135"/>
      <c r="L60" s="135"/>
    </row>
    <row r="61" spans="1:31" s="144" customFormat="1" ht="13.2" x14ac:dyDescent="0.2">
      <c r="A61" s="141"/>
      <c r="B61" s="142"/>
      <c r="C61" s="141"/>
      <c r="D61" s="170" t="s">
        <v>51</v>
      </c>
      <c r="E61" s="171"/>
      <c r="F61" s="172" t="s">
        <v>52</v>
      </c>
      <c r="G61" s="170" t="s">
        <v>51</v>
      </c>
      <c r="H61" s="171"/>
      <c r="I61" s="171"/>
      <c r="J61" s="173" t="s">
        <v>52</v>
      </c>
      <c r="K61" s="171"/>
      <c r="L61" s="143"/>
      <c r="S61" s="141"/>
      <c r="T61" s="141"/>
      <c r="U61" s="141"/>
      <c r="V61" s="141"/>
      <c r="W61" s="141"/>
      <c r="X61" s="141"/>
      <c r="Y61" s="141"/>
      <c r="Z61" s="141"/>
      <c r="AA61" s="141"/>
      <c r="AB61" s="141"/>
      <c r="AC61" s="141"/>
      <c r="AD61" s="141"/>
      <c r="AE61" s="141"/>
    </row>
    <row r="62" spans="1:31" x14ac:dyDescent="0.2">
      <c r="B62" s="135"/>
      <c r="L62" s="135"/>
    </row>
    <row r="63" spans="1:31" x14ac:dyDescent="0.2">
      <c r="B63" s="135"/>
      <c r="L63" s="135"/>
    </row>
    <row r="64" spans="1:31" x14ac:dyDescent="0.2">
      <c r="B64" s="135"/>
      <c r="L64" s="135"/>
    </row>
    <row r="65" spans="1:31" s="144" customFormat="1" ht="13.2" x14ac:dyDescent="0.2">
      <c r="A65" s="141"/>
      <c r="B65" s="142"/>
      <c r="C65" s="141"/>
      <c r="D65" s="168" t="s">
        <v>53</v>
      </c>
      <c r="E65" s="174"/>
      <c r="F65" s="174"/>
      <c r="G65" s="168" t="s">
        <v>54</v>
      </c>
      <c r="H65" s="174"/>
      <c r="I65" s="174"/>
      <c r="J65" s="174"/>
      <c r="K65" s="174"/>
      <c r="L65" s="143"/>
      <c r="S65" s="141"/>
      <c r="T65" s="141"/>
      <c r="U65" s="141"/>
      <c r="V65" s="141"/>
      <c r="W65" s="141"/>
      <c r="X65" s="141"/>
      <c r="Y65" s="141"/>
      <c r="Z65" s="141"/>
      <c r="AA65" s="141"/>
      <c r="AB65" s="141"/>
      <c r="AC65" s="141"/>
      <c r="AD65" s="141"/>
      <c r="AE65" s="141"/>
    </row>
    <row r="66" spans="1:31" x14ac:dyDescent="0.2">
      <c r="B66" s="135"/>
      <c r="L66" s="135"/>
    </row>
    <row r="67" spans="1:31" x14ac:dyDescent="0.2">
      <c r="B67" s="135"/>
      <c r="L67" s="135"/>
    </row>
    <row r="68" spans="1:31" x14ac:dyDescent="0.2">
      <c r="B68" s="135"/>
      <c r="L68" s="135"/>
    </row>
    <row r="69" spans="1:31" x14ac:dyDescent="0.2">
      <c r="B69" s="135"/>
      <c r="L69" s="135"/>
    </row>
    <row r="70" spans="1:31" x14ac:dyDescent="0.2">
      <c r="B70" s="135"/>
      <c r="L70" s="135"/>
    </row>
    <row r="71" spans="1:31" x14ac:dyDescent="0.2">
      <c r="B71" s="135"/>
      <c r="L71" s="135"/>
    </row>
    <row r="72" spans="1:31" x14ac:dyDescent="0.2">
      <c r="B72" s="135"/>
      <c r="L72" s="135"/>
    </row>
    <row r="73" spans="1:31" x14ac:dyDescent="0.2">
      <c r="B73" s="135"/>
      <c r="L73" s="135"/>
    </row>
    <row r="74" spans="1:31" x14ac:dyDescent="0.2">
      <c r="B74" s="135"/>
      <c r="L74" s="135"/>
    </row>
    <row r="75" spans="1:31" x14ac:dyDescent="0.2">
      <c r="B75" s="135"/>
      <c r="L75" s="135"/>
    </row>
    <row r="76" spans="1:31" s="144" customFormat="1" ht="13.2" x14ac:dyDescent="0.2">
      <c r="A76" s="141"/>
      <c r="B76" s="142"/>
      <c r="C76" s="141"/>
      <c r="D76" s="170" t="s">
        <v>51</v>
      </c>
      <c r="E76" s="171"/>
      <c r="F76" s="172" t="s">
        <v>52</v>
      </c>
      <c r="G76" s="170" t="s">
        <v>51</v>
      </c>
      <c r="H76" s="171"/>
      <c r="I76" s="171"/>
      <c r="J76" s="173" t="s">
        <v>52</v>
      </c>
      <c r="K76" s="171"/>
      <c r="L76" s="143"/>
      <c r="S76" s="141"/>
      <c r="T76" s="141"/>
      <c r="U76" s="141"/>
      <c r="V76" s="141"/>
      <c r="W76" s="141"/>
      <c r="X76" s="141"/>
      <c r="Y76" s="141"/>
      <c r="Z76" s="141"/>
      <c r="AA76" s="141"/>
      <c r="AB76" s="141"/>
      <c r="AC76" s="141"/>
      <c r="AD76" s="141"/>
      <c r="AE76" s="141"/>
    </row>
    <row r="77" spans="1:31" s="144" customFormat="1" ht="14.4" customHeight="1" x14ac:dyDescent="0.2">
      <c r="A77" s="141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143"/>
      <c r="S77" s="141"/>
      <c r="T77" s="141"/>
      <c r="U77" s="141"/>
      <c r="V77" s="141"/>
      <c r="W77" s="141"/>
      <c r="X77" s="141"/>
      <c r="Y77" s="141"/>
      <c r="Z77" s="141"/>
      <c r="AA77" s="141"/>
      <c r="AB77" s="141"/>
      <c r="AC77" s="141"/>
      <c r="AD77" s="141"/>
      <c r="AE77" s="141"/>
    </row>
    <row r="81" spans="1:47" s="144" customFormat="1" ht="6.9" customHeight="1" x14ac:dyDescent="0.2">
      <c r="A81" s="141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143"/>
      <c r="S81" s="141"/>
      <c r="T81" s="141"/>
      <c r="U81" s="141"/>
      <c r="V81" s="141"/>
      <c r="W81" s="141"/>
      <c r="X81" s="141"/>
      <c r="Y81" s="141"/>
      <c r="Z81" s="141"/>
      <c r="AA81" s="141"/>
      <c r="AB81" s="141"/>
      <c r="AC81" s="141"/>
      <c r="AD81" s="141"/>
      <c r="AE81" s="141"/>
    </row>
    <row r="82" spans="1:47" s="144" customFormat="1" ht="24.9" customHeight="1" x14ac:dyDescent="0.2">
      <c r="A82" s="141"/>
      <c r="B82" s="142"/>
      <c r="C82" s="136" t="s">
        <v>109</v>
      </c>
      <c r="D82" s="141"/>
      <c r="E82" s="141"/>
      <c r="F82" s="141"/>
      <c r="G82" s="141"/>
      <c r="H82" s="141"/>
      <c r="I82" s="141"/>
      <c r="J82" s="141"/>
      <c r="K82" s="141"/>
      <c r="L82" s="143"/>
      <c r="S82" s="141"/>
      <c r="T82" s="141"/>
      <c r="U82" s="141"/>
      <c r="V82" s="141"/>
      <c r="W82" s="141"/>
      <c r="X82" s="141"/>
      <c r="Y82" s="141"/>
      <c r="Z82" s="141"/>
      <c r="AA82" s="141"/>
      <c r="AB82" s="141"/>
      <c r="AC82" s="141"/>
      <c r="AD82" s="141"/>
      <c r="AE82" s="141"/>
    </row>
    <row r="83" spans="1:47" s="144" customFormat="1" ht="6.9" customHeight="1" x14ac:dyDescent="0.2">
      <c r="A83" s="141"/>
      <c r="B83" s="142"/>
      <c r="C83" s="141"/>
      <c r="D83" s="141"/>
      <c r="E83" s="141"/>
      <c r="F83" s="141"/>
      <c r="G83" s="141"/>
      <c r="H83" s="141"/>
      <c r="I83" s="141"/>
      <c r="J83" s="141"/>
      <c r="K83" s="141"/>
      <c r="L83" s="143"/>
      <c r="S83" s="141"/>
      <c r="T83" s="141"/>
      <c r="U83" s="141"/>
      <c r="V83" s="141"/>
      <c r="W83" s="141"/>
      <c r="X83" s="141"/>
      <c r="Y83" s="141"/>
      <c r="Z83" s="141"/>
      <c r="AA83" s="141"/>
      <c r="AB83" s="141"/>
      <c r="AC83" s="141"/>
      <c r="AD83" s="141"/>
      <c r="AE83" s="141"/>
    </row>
    <row r="84" spans="1:47" s="144" customFormat="1" ht="12" customHeight="1" x14ac:dyDescent="0.2">
      <c r="A84" s="141"/>
      <c r="B84" s="142"/>
      <c r="C84" s="138" t="s">
        <v>16</v>
      </c>
      <c r="D84" s="141"/>
      <c r="E84" s="141"/>
      <c r="F84" s="141"/>
      <c r="G84" s="141"/>
      <c r="H84" s="141"/>
      <c r="I84" s="141"/>
      <c r="J84" s="141"/>
      <c r="K84" s="141"/>
      <c r="L84" s="143"/>
      <c r="S84" s="141"/>
      <c r="T84" s="141"/>
      <c r="U84" s="141"/>
      <c r="V84" s="141"/>
      <c r="W84" s="141"/>
      <c r="X84" s="141"/>
      <c r="Y84" s="141"/>
      <c r="Z84" s="141"/>
      <c r="AA84" s="141"/>
      <c r="AB84" s="141"/>
      <c r="AC84" s="141"/>
      <c r="AD84" s="141"/>
      <c r="AE84" s="141"/>
    </row>
    <row r="85" spans="1:47" s="144" customFormat="1" ht="14.4" customHeight="1" x14ac:dyDescent="0.2">
      <c r="A85" s="141"/>
      <c r="B85" s="142"/>
      <c r="C85" s="141"/>
      <c r="D85" s="141"/>
      <c r="E85" s="139" t="str">
        <f>E7</f>
        <v>STAVBA 25 METROVÉHO BAZÉNU MPS LUŽÁNKY</v>
      </c>
      <c r="F85" s="140"/>
      <c r="G85" s="140"/>
      <c r="H85" s="140"/>
      <c r="I85" s="141"/>
      <c r="J85" s="141"/>
      <c r="K85" s="141"/>
      <c r="L85" s="143"/>
      <c r="S85" s="141"/>
      <c r="T85" s="141"/>
      <c r="U85" s="141"/>
      <c r="V85" s="141"/>
      <c r="W85" s="141"/>
      <c r="X85" s="141"/>
      <c r="Y85" s="141"/>
      <c r="Z85" s="141"/>
      <c r="AA85" s="141"/>
      <c r="AB85" s="141"/>
      <c r="AC85" s="141"/>
      <c r="AD85" s="141"/>
      <c r="AE85" s="141"/>
    </row>
    <row r="86" spans="1:47" s="144" customFormat="1" ht="12" customHeight="1" x14ac:dyDescent="0.2">
      <c r="A86" s="141"/>
      <c r="B86" s="142"/>
      <c r="C86" s="138" t="s">
        <v>106</v>
      </c>
      <c r="D86" s="141"/>
      <c r="E86" s="141"/>
      <c r="F86" s="141"/>
      <c r="G86" s="141"/>
      <c r="H86" s="141"/>
      <c r="I86" s="141"/>
      <c r="J86" s="141"/>
      <c r="K86" s="141"/>
      <c r="L86" s="143"/>
      <c r="S86" s="141"/>
      <c r="T86" s="141"/>
      <c r="U86" s="141"/>
      <c r="V86" s="141"/>
      <c r="W86" s="141"/>
      <c r="X86" s="141"/>
      <c r="Y86" s="141"/>
      <c r="Z86" s="141"/>
      <c r="AA86" s="141"/>
      <c r="AB86" s="141"/>
      <c r="AC86" s="141"/>
      <c r="AD86" s="141"/>
      <c r="AE86" s="141"/>
    </row>
    <row r="87" spans="1:47" s="144" customFormat="1" ht="14.4" customHeight="1" x14ac:dyDescent="0.2">
      <c r="A87" s="141"/>
      <c r="B87" s="142"/>
      <c r="C87" s="141"/>
      <c r="D87" s="141"/>
      <c r="E87" s="145" t="str">
        <f>E9</f>
        <v>D.1.4c - TPS Zdravotechnika</v>
      </c>
      <c r="F87" s="146"/>
      <c r="G87" s="146"/>
      <c r="H87" s="146"/>
      <c r="I87" s="141"/>
      <c r="J87" s="141"/>
      <c r="K87" s="141"/>
      <c r="L87" s="143"/>
      <c r="S87" s="141"/>
      <c r="T87" s="141"/>
      <c r="U87" s="141"/>
      <c r="V87" s="141"/>
      <c r="W87" s="141"/>
      <c r="X87" s="141"/>
      <c r="Y87" s="141"/>
      <c r="Z87" s="141"/>
      <c r="AA87" s="141"/>
      <c r="AB87" s="141"/>
      <c r="AC87" s="141"/>
      <c r="AD87" s="141"/>
      <c r="AE87" s="141"/>
    </row>
    <row r="88" spans="1:47" s="144" customFormat="1" ht="6.9" customHeight="1" x14ac:dyDescent="0.2">
      <c r="A88" s="141"/>
      <c r="B88" s="142"/>
      <c r="C88" s="141"/>
      <c r="D88" s="141"/>
      <c r="E88" s="141"/>
      <c r="F88" s="141"/>
      <c r="G88" s="141"/>
      <c r="H88" s="141"/>
      <c r="I88" s="141"/>
      <c r="J88" s="141"/>
      <c r="K88" s="141"/>
      <c r="L88" s="143"/>
      <c r="S88" s="141"/>
      <c r="T88" s="141"/>
      <c r="U88" s="141"/>
      <c r="V88" s="141"/>
      <c r="W88" s="141"/>
      <c r="X88" s="141"/>
      <c r="Y88" s="141"/>
      <c r="Z88" s="141"/>
      <c r="AA88" s="141"/>
      <c r="AB88" s="141"/>
      <c r="AC88" s="141"/>
      <c r="AD88" s="141"/>
      <c r="AE88" s="141"/>
    </row>
    <row r="89" spans="1:47" s="144" customFormat="1" ht="12" customHeight="1" x14ac:dyDescent="0.2">
      <c r="A89" s="141"/>
      <c r="B89" s="142"/>
      <c r="C89" s="138" t="s">
        <v>20</v>
      </c>
      <c r="D89" s="141"/>
      <c r="E89" s="141"/>
      <c r="F89" s="147" t="str">
        <f>F12</f>
        <v>Brno-Královo Pole, MPS Lužánky, ul. Sportovní 4</v>
      </c>
      <c r="G89" s="141"/>
      <c r="H89" s="141"/>
      <c r="I89" s="138" t="s">
        <v>22</v>
      </c>
      <c r="J89" s="148" t="str">
        <f>IF(J12="","",J12)</f>
        <v>30. 6. 2020</v>
      </c>
      <c r="K89" s="141"/>
      <c r="L89" s="143"/>
      <c r="S89" s="141"/>
      <c r="T89" s="141"/>
      <c r="U89" s="141"/>
      <c r="V89" s="141"/>
      <c r="W89" s="141"/>
      <c r="X89" s="141"/>
      <c r="Y89" s="141"/>
      <c r="Z89" s="141"/>
      <c r="AA89" s="141"/>
      <c r="AB89" s="141"/>
      <c r="AC89" s="141"/>
      <c r="AD89" s="141"/>
      <c r="AE89" s="141"/>
    </row>
    <row r="90" spans="1:47" s="144" customFormat="1" ht="6.9" customHeight="1" x14ac:dyDescent="0.2">
      <c r="A90" s="141"/>
      <c r="B90" s="142"/>
      <c r="C90" s="141"/>
      <c r="D90" s="141"/>
      <c r="E90" s="141"/>
      <c r="F90" s="141"/>
      <c r="G90" s="141"/>
      <c r="H90" s="141"/>
      <c r="I90" s="141"/>
      <c r="J90" s="141"/>
      <c r="K90" s="141"/>
      <c r="L90" s="143"/>
      <c r="S90" s="141"/>
      <c r="T90" s="141"/>
      <c r="U90" s="141"/>
      <c r="V90" s="141"/>
      <c r="W90" s="141"/>
      <c r="X90" s="141"/>
      <c r="Y90" s="141"/>
      <c r="Z90" s="141"/>
      <c r="AA90" s="141"/>
      <c r="AB90" s="141"/>
      <c r="AC90" s="141"/>
      <c r="AD90" s="141"/>
      <c r="AE90" s="141"/>
    </row>
    <row r="91" spans="1:47" s="144" customFormat="1" ht="15.6" customHeight="1" x14ac:dyDescent="0.2">
      <c r="A91" s="141"/>
      <c r="B91" s="142"/>
      <c r="C91" s="138" t="s">
        <v>24</v>
      </c>
      <c r="D91" s="141"/>
      <c r="E91" s="141"/>
      <c r="F91" s="147" t="str">
        <f>E15</f>
        <v>Statutární město Brno, Dominikánské nám. 1, Brno</v>
      </c>
      <c r="G91" s="141"/>
      <c r="H91" s="141"/>
      <c r="I91" s="138" t="s">
        <v>30</v>
      </c>
      <c r="J91" s="179" t="str">
        <f>E21</f>
        <v>Ing. P. Kučera</v>
      </c>
      <c r="K91" s="141"/>
      <c r="L91" s="143"/>
      <c r="S91" s="141"/>
      <c r="T91" s="141"/>
      <c r="U91" s="141"/>
      <c r="V91" s="141"/>
      <c r="W91" s="141"/>
      <c r="X91" s="141"/>
      <c r="Y91" s="141"/>
      <c r="Z91" s="141"/>
      <c r="AA91" s="141"/>
      <c r="AB91" s="141"/>
      <c r="AC91" s="141"/>
      <c r="AD91" s="141"/>
      <c r="AE91" s="141"/>
    </row>
    <row r="92" spans="1:47" s="144" customFormat="1" ht="26.4" customHeight="1" x14ac:dyDescent="0.2">
      <c r="A92" s="141"/>
      <c r="B92" s="142"/>
      <c r="C92" s="138" t="s">
        <v>28</v>
      </c>
      <c r="D92" s="141"/>
      <c r="E92" s="141"/>
      <c r="F92" s="147" t="str">
        <f>IF(E18="","",E18)</f>
        <v>Vyplň údaj</v>
      </c>
      <c r="G92" s="141"/>
      <c r="H92" s="141"/>
      <c r="I92" s="138" t="s">
        <v>33</v>
      </c>
      <c r="J92" s="179" t="str">
        <f>E24</f>
        <v>Ing. V. Potěšilová</v>
      </c>
      <c r="K92" s="141"/>
      <c r="L92" s="143"/>
      <c r="S92" s="141"/>
      <c r="T92" s="141"/>
      <c r="U92" s="141"/>
      <c r="V92" s="141"/>
      <c r="W92" s="141"/>
      <c r="X92" s="141"/>
      <c r="Y92" s="141"/>
      <c r="Z92" s="141"/>
      <c r="AA92" s="141"/>
      <c r="AB92" s="141"/>
      <c r="AC92" s="141"/>
      <c r="AD92" s="141"/>
      <c r="AE92" s="141"/>
    </row>
    <row r="93" spans="1:47" s="144" customFormat="1" ht="10.35" customHeight="1" x14ac:dyDescent="0.2">
      <c r="A93" s="141"/>
      <c r="B93" s="142"/>
      <c r="C93" s="141"/>
      <c r="D93" s="141"/>
      <c r="E93" s="141"/>
      <c r="F93" s="141"/>
      <c r="G93" s="141"/>
      <c r="H93" s="141"/>
      <c r="I93" s="141"/>
      <c r="J93" s="141"/>
      <c r="K93" s="141"/>
      <c r="L93" s="143"/>
      <c r="S93" s="141"/>
      <c r="T93" s="141"/>
      <c r="U93" s="141"/>
      <c r="V93" s="141"/>
      <c r="W93" s="141"/>
      <c r="X93" s="141"/>
      <c r="Y93" s="141"/>
      <c r="Z93" s="141"/>
      <c r="AA93" s="141"/>
      <c r="AB93" s="141"/>
      <c r="AC93" s="141"/>
      <c r="AD93" s="141"/>
      <c r="AE93" s="141"/>
    </row>
    <row r="94" spans="1:47" s="144" customFormat="1" ht="29.25" customHeight="1" x14ac:dyDescent="0.2">
      <c r="A94" s="141"/>
      <c r="B94" s="142"/>
      <c r="C94" s="180" t="s">
        <v>110</v>
      </c>
      <c r="D94" s="161"/>
      <c r="E94" s="161"/>
      <c r="F94" s="161"/>
      <c r="G94" s="161"/>
      <c r="H94" s="161"/>
      <c r="I94" s="161"/>
      <c r="J94" s="181" t="s">
        <v>111</v>
      </c>
      <c r="K94" s="161"/>
      <c r="L94" s="143"/>
      <c r="S94" s="141"/>
      <c r="T94" s="141"/>
      <c r="U94" s="141"/>
      <c r="V94" s="141"/>
      <c r="W94" s="141"/>
      <c r="X94" s="141"/>
      <c r="Y94" s="141"/>
      <c r="Z94" s="141"/>
      <c r="AA94" s="141"/>
      <c r="AB94" s="141"/>
      <c r="AC94" s="141"/>
      <c r="AD94" s="141"/>
      <c r="AE94" s="141"/>
    </row>
    <row r="95" spans="1:47" s="144" customFormat="1" ht="10.35" customHeight="1" x14ac:dyDescent="0.2">
      <c r="A95" s="141"/>
      <c r="B95" s="142"/>
      <c r="C95" s="141"/>
      <c r="D95" s="141"/>
      <c r="E95" s="141"/>
      <c r="F95" s="141"/>
      <c r="G95" s="141"/>
      <c r="H95" s="141"/>
      <c r="I95" s="141"/>
      <c r="J95" s="141"/>
      <c r="K95" s="141"/>
      <c r="L95" s="143"/>
      <c r="S95" s="141"/>
      <c r="T95" s="141"/>
      <c r="U95" s="141"/>
      <c r="V95" s="141"/>
      <c r="W95" s="141"/>
      <c r="X95" s="141"/>
      <c r="Y95" s="141"/>
      <c r="Z95" s="141"/>
      <c r="AA95" s="141"/>
      <c r="AB95" s="141"/>
      <c r="AC95" s="141"/>
      <c r="AD95" s="141"/>
      <c r="AE95" s="141"/>
    </row>
    <row r="96" spans="1:47" s="144" customFormat="1" ht="22.8" customHeight="1" x14ac:dyDescent="0.2">
      <c r="A96" s="141"/>
      <c r="B96" s="142"/>
      <c r="C96" s="182" t="s">
        <v>112</v>
      </c>
      <c r="D96" s="141"/>
      <c r="E96" s="141"/>
      <c r="F96" s="141"/>
      <c r="G96" s="141"/>
      <c r="H96" s="141"/>
      <c r="I96" s="141"/>
      <c r="J96" s="156">
        <f>J132</f>
        <v>0</v>
      </c>
      <c r="K96" s="141"/>
      <c r="L96" s="143"/>
      <c r="S96" s="141"/>
      <c r="T96" s="141"/>
      <c r="U96" s="141"/>
      <c r="V96" s="141"/>
      <c r="W96" s="141"/>
      <c r="X96" s="141"/>
      <c r="Y96" s="141"/>
      <c r="Z96" s="141"/>
      <c r="AA96" s="141"/>
      <c r="AB96" s="141"/>
      <c r="AC96" s="141"/>
      <c r="AD96" s="141"/>
      <c r="AE96" s="141"/>
      <c r="AU96" s="131" t="s">
        <v>113</v>
      </c>
    </row>
    <row r="97" spans="2:12" s="184" customFormat="1" ht="24.9" customHeight="1" x14ac:dyDescent="0.2">
      <c r="B97" s="183"/>
      <c r="D97" s="185" t="s">
        <v>114</v>
      </c>
      <c r="E97" s="186"/>
      <c r="F97" s="186"/>
      <c r="G97" s="186"/>
      <c r="H97" s="186"/>
      <c r="I97" s="186"/>
      <c r="J97" s="187">
        <f>J133</f>
        <v>0</v>
      </c>
      <c r="L97" s="183"/>
    </row>
    <row r="98" spans="2:12" s="189" customFormat="1" ht="19.95" customHeight="1" x14ac:dyDescent="0.2">
      <c r="B98" s="188"/>
      <c r="D98" s="190" t="s">
        <v>115</v>
      </c>
      <c r="E98" s="191"/>
      <c r="F98" s="191"/>
      <c r="G98" s="191"/>
      <c r="H98" s="191"/>
      <c r="I98" s="191"/>
      <c r="J98" s="192">
        <f>J134</f>
        <v>0</v>
      </c>
      <c r="L98" s="188"/>
    </row>
    <row r="99" spans="2:12" s="189" customFormat="1" ht="19.95" customHeight="1" x14ac:dyDescent="0.2">
      <c r="B99" s="188"/>
      <c r="D99" s="190" t="s">
        <v>116</v>
      </c>
      <c r="E99" s="191"/>
      <c r="F99" s="191"/>
      <c r="G99" s="191"/>
      <c r="H99" s="191"/>
      <c r="I99" s="191"/>
      <c r="J99" s="192">
        <f>J152</f>
        <v>0</v>
      </c>
      <c r="L99" s="188"/>
    </row>
    <row r="100" spans="2:12" s="189" customFormat="1" ht="19.95" customHeight="1" x14ac:dyDescent="0.2">
      <c r="B100" s="188"/>
      <c r="D100" s="190" t="s">
        <v>117</v>
      </c>
      <c r="E100" s="191"/>
      <c r="F100" s="191"/>
      <c r="G100" s="191"/>
      <c r="H100" s="191"/>
      <c r="I100" s="191"/>
      <c r="J100" s="192">
        <f>J161</f>
        <v>0</v>
      </c>
      <c r="L100" s="188"/>
    </row>
    <row r="101" spans="2:12" s="189" customFormat="1" ht="19.95" customHeight="1" x14ac:dyDescent="0.2">
      <c r="B101" s="188"/>
      <c r="D101" s="190" t="s">
        <v>118</v>
      </c>
      <c r="E101" s="191"/>
      <c r="F101" s="191"/>
      <c r="G101" s="191"/>
      <c r="H101" s="191"/>
      <c r="I101" s="191"/>
      <c r="J101" s="192">
        <f>J255</f>
        <v>0</v>
      </c>
      <c r="L101" s="188"/>
    </row>
    <row r="102" spans="2:12" s="189" customFormat="1" ht="14.85" customHeight="1" x14ac:dyDescent="0.2">
      <c r="B102" s="188"/>
      <c r="D102" s="190" t="s">
        <v>119</v>
      </c>
      <c r="E102" s="191"/>
      <c r="F102" s="191"/>
      <c r="G102" s="191"/>
      <c r="H102" s="191"/>
      <c r="I102" s="191"/>
      <c r="J102" s="192">
        <f>J285</f>
        <v>0</v>
      </c>
      <c r="L102" s="188"/>
    </row>
    <row r="103" spans="2:12" s="184" customFormat="1" ht="24.9" customHeight="1" x14ac:dyDescent="0.2">
      <c r="B103" s="183"/>
      <c r="D103" s="185" t="s">
        <v>120</v>
      </c>
      <c r="E103" s="186"/>
      <c r="F103" s="186"/>
      <c r="G103" s="186"/>
      <c r="H103" s="186"/>
      <c r="I103" s="186"/>
      <c r="J103" s="187">
        <f>J287</f>
        <v>0</v>
      </c>
      <c r="L103" s="183"/>
    </row>
    <row r="104" spans="2:12" s="189" customFormat="1" ht="19.95" customHeight="1" x14ac:dyDescent="0.2">
      <c r="B104" s="188"/>
      <c r="D104" s="190" t="s">
        <v>121</v>
      </c>
      <c r="E104" s="191"/>
      <c r="F104" s="191"/>
      <c r="G104" s="191"/>
      <c r="H104" s="191"/>
      <c r="I104" s="191"/>
      <c r="J104" s="192">
        <f>J288</f>
        <v>0</v>
      </c>
      <c r="L104" s="188"/>
    </row>
    <row r="105" spans="2:12" s="189" customFormat="1" ht="19.95" customHeight="1" x14ac:dyDescent="0.2">
      <c r="B105" s="188"/>
      <c r="D105" s="190" t="s">
        <v>122</v>
      </c>
      <c r="E105" s="191"/>
      <c r="F105" s="191"/>
      <c r="G105" s="191"/>
      <c r="H105" s="191"/>
      <c r="I105" s="191"/>
      <c r="J105" s="192">
        <f>J321</f>
        <v>0</v>
      </c>
      <c r="L105" s="188"/>
    </row>
    <row r="106" spans="2:12" s="189" customFormat="1" ht="19.95" customHeight="1" x14ac:dyDescent="0.2">
      <c r="B106" s="188"/>
      <c r="D106" s="190" t="s">
        <v>123</v>
      </c>
      <c r="E106" s="191"/>
      <c r="F106" s="191"/>
      <c r="G106" s="191"/>
      <c r="H106" s="191"/>
      <c r="I106" s="191"/>
      <c r="J106" s="192">
        <f>J384</f>
        <v>0</v>
      </c>
      <c r="L106" s="188"/>
    </row>
    <row r="107" spans="2:12" s="189" customFormat="1" ht="19.95" customHeight="1" x14ac:dyDescent="0.2">
      <c r="B107" s="188"/>
      <c r="D107" s="190" t="s">
        <v>124</v>
      </c>
      <c r="E107" s="191"/>
      <c r="F107" s="191"/>
      <c r="G107" s="191"/>
      <c r="H107" s="191"/>
      <c r="I107" s="191"/>
      <c r="J107" s="192">
        <f>J479</f>
        <v>0</v>
      </c>
      <c r="L107" s="188"/>
    </row>
    <row r="108" spans="2:12" s="189" customFormat="1" ht="19.95" customHeight="1" x14ac:dyDescent="0.2">
      <c r="B108" s="188"/>
      <c r="D108" s="190" t="s">
        <v>125</v>
      </c>
      <c r="E108" s="191"/>
      <c r="F108" s="191"/>
      <c r="G108" s="191"/>
      <c r="H108" s="191"/>
      <c r="I108" s="191"/>
      <c r="J108" s="192">
        <f>J568</f>
        <v>0</v>
      </c>
      <c r="L108" s="188"/>
    </row>
    <row r="109" spans="2:12" s="189" customFormat="1" ht="19.95" customHeight="1" x14ac:dyDescent="0.2">
      <c r="B109" s="188"/>
      <c r="D109" s="190" t="s">
        <v>126</v>
      </c>
      <c r="E109" s="191"/>
      <c r="F109" s="191"/>
      <c r="G109" s="191"/>
      <c r="H109" s="191"/>
      <c r="I109" s="191"/>
      <c r="J109" s="192">
        <f>J578</f>
        <v>0</v>
      </c>
      <c r="L109" s="188"/>
    </row>
    <row r="110" spans="2:12" s="189" customFormat="1" ht="19.95" customHeight="1" x14ac:dyDescent="0.2">
      <c r="B110" s="188"/>
      <c r="D110" s="190" t="s">
        <v>127</v>
      </c>
      <c r="E110" s="191"/>
      <c r="F110" s="191"/>
      <c r="G110" s="191"/>
      <c r="H110" s="191"/>
      <c r="I110" s="191"/>
      <c r="J110" s="192">
        <f>J581</f>
        <v>0</v>
      </c>
      <c r="L110" s="188"/>
    </row>
    <row r="111" spans="2:12" s="184" customFormat="1" ht="24.9" customHeight="1" x14ac:dyDescent="0.2">
      <c r="B111" s="183"/>
      <c r="D111" s="185" t="s">
        <v>128</v>
      </c>
      <c r="E111" s="186"/>
      <c r="F111" s="186"/>
      <c r="G111" s="186"/>
      <c r="H111" s="186"/>
      <c r="I111" s="186"/>
      <c r="J111" s="187">
        <f>J586</f>
        <v>0</v>
      </c>
      <c r="L111" s="183"/>
    </row>
    <row r="112" spans="2:12" s="189" customFormat="1" ht="19.95" customHeight="1" x14ac:dyDescent="0.2">
      <c r="B112" s="188"/>
      <c r="D112" s="190" t="s">
        <v>129</v>
      </c>
      <c r="E112" s="191"/>
      <c r="F112" s="191"/>
      <c r="G112" s="191"/>
      <c r="H112" s="191"/>
      <c r="I112" s="191"/>
      <c r="J112" s="192">
        <f>J587</f>
        <v>0</v>
      </c>
      <c r="L112" s="188"/>
    </row>
    <row r="113" spans="1:31" s="144" customFormat="1" ht="21.75" customHeight="1" x14ac:dyDescent="0.2">
      <c r="A113" s="141"/>
      <c r="B113" s="142"/>
      <c r="C113" s="141"/>
      <c r="D113" s="141"/>
      <c r="E113" s="141"/>
      <c r="F113" s="141"/>
      <c r="G113" s="141"/>
      <c r="H113" s="141"/>
      <c r="I113" s="141"/>
      <c r="J113" s="141"/>
      <c r="K113" s="141"/>
      <c r="L113" s="143"/>
      <c r="S113" s="141"/>
      <c r="T113" s="141"/>
      <c r="U113" s="141"/>
      <c r="V113" s="141"/>
      <c r="W113" s="141"/>
      <c r="X113" s="141"/>
      <c r="Y113" s="141"/>
      <c r="Z113" s="141"/>
      <c r="AA113" s="141"/>
      <c r="AB113" s="141"/>
      <c r="AC113" s="141"/>
      <c r="AD113" s="141"/>
      <c r="AE113" s="141"/>
    </row>
    <row r="114" spans="1:31" s="144" customFormat="1" ht="6.9" customHeight="1" x14ac:dyDescent="0.2">
      <c r="A114" s="141"/>
      <c r="B114" s="175"/>
      <c r="C114" s="176"/>
      <c r="D114" s="176"/>
      <c r="E114" s="176"/>
      <c r="F114" s="176"/>
      <c r="G114" s="176"/>
      <c r="H114" s="176"/>
      <c r="I114" s="176"/>
      <c r="J114" s="176"/>
      <c r="K114" s="176"/>
      <c r="L114" s="143"/>
      <c r="S114" s="141"/>
      <c r="T114" s="141"/>
      <c r="U114" s="141"/>
      <c r="V114" s="141"/>
      <c r="W114" s="141"/>
      <c r="X114" s="141"/>
      <c r="Y114" s="141"/>
      <c r="Z114" s="141"/>
      <c r="AA114" s="141"/>
      <c r="AB114" s="141"/>
      <c r="AC114" s="141"/>
      <c r="AD114" s="141"/>
      <c r="AE114" s="141"/>
    </row>
    <row r="118" spans="1:31" s="144" customFormat="1" ht="6.9" customHeight="1" x14ac:dyDescent="0.2">
      <c r="A118" s="141"/>
      <c r="B118" s="177"/>
      <c r="C118" s="178"/>
      <c r="D118" s="178"/>
      <c r="E118" s="178"/>
      <c r="F118" s="178"/>
      <c r="G118" s="178"/>
      <c r="H118" s="178"/>
      <c r="I118" s="178"/>
      <c r="J118" s="178"/>
      <c r="K118" s="178"/>
      <c r="L118" s="143"/>
      <c r="S118" s="141"/>
      <c r="T118" s="141"/>
      <c r="U118" s="141"/>
      <c r="V118" s="141"/>
      <c r="W118" s="141"/>
      <c r="X118" s="141"/>
      <c r="Y118" s="141"/>
      <c r="Z118" s="141"/>
      <c r="AA118" s="141"/>
      <c r="AB118" s="141"/>
      <c r="AC118" s="141"/>
      <c r="AD118" s="141"/>
      <c r="AE118" s="141"/>
    </row>
    <row r="119" spans="1:31" s="144" customFormat="1" ht="24.9" customHeight="1" x14ac:dyDescent="0.2">
      <c r="A119" s="141"/>
      <c r="B119" s="142"/>
      <c r="C119" s="136" t="s">
        <v>130</v>
      </c>
      <c r="D119" s="141"/>
      <c r="E119" s="141"/>
      <c r="F119" s="141"/>
      <c r="G119" s="141"/>
      <c r="H119" s="141"/>
      <c r="I119" s="141"/>
      <c r="J119" s="141"/>
      <c r="K119" s="141"/>
      <c r="L119" s="143"/>
      <c r="S119" s="141"/>
      <c r="T119" s="141"/>
      <c r="U119" s="141"/>
      <c r="V119" s="141"/>
      <c r="W119" s="141"/>
      <c r="X119" s="141"/>
      <c r="Y119" s="141"/>
      <c r="Z119" s="141"/>
      <c r="AA119" s="141"/>
      <c r="AB119" s="141"/>
      <c r="AC119" s="141"/>
      <c r="AD119" s="141"/>
      <c r="AE119" s="141"/>
    </row>
    <row r="120" spans="1:31" s="144" customFormat="1" ht="6.9" customHeight="1" x14ac:dyDescent="0.2">
      <c r="A120" s="141"/>
      <c r="B120" s="142"/>
      <c r="C120" s="141"/>
      <c r="D120" s="141"/>
      <c r="E120" s="141"/>
      <c r="F120" s="141"/>
      <c r="G120" s="141"/>
      <c r="H120" s="141"/>
      <c r="I120" s="141"/>
      <c r="J120" s="141"/>
      <c r="K120" s="141"/>
      <c r="L120" s="143"/>
      <c r="S120" s="141"/>
      <c r="T120" s="141"/>
      <c r="U120" s="141"/>
      <c r="V120" s="141"/>
      <c r="W120" s="141"/>
      <c r="X120" s="141"/>
      <c r="Y120" s="141"/>
      <c r="Z120" s="141"/>
      <c r="AA120" s="141"/>
      <c r="AB120" s="141"/>
      <c r="AC120" s="141"/>
      <c r="AD120" s="141"/>
      <c r="AE120" s="141"/>
    </row>
    <row r="121" spans="1:31" s="144" customFormat="1" ht="12" customHeight="1" x14ac:dyDescent="0.2">
      <c r="A121" s="141"/>
      <c r="B121" s="142"/>
      <c r="C121" s="138" t="s">
        <v>16</v>
      </c>
      <c r="D121" s="141"/>
      <c r="E121" s="141"/>
      <c r="F121" s="141"/>
      <c r="G121" s="141"/>
      <c r="H121" s="141"/>
      <c r="I121" s="141"/>
      <c r="J121" s="141"/>
      <c r="K121" s="141"/>
      <c r="L121" s="143"/>
      <c r="S121" s="141"/>
      <c r="T121" s="141"/>
      <c r="U121" s="141"/>
      <c r="V121" s="141"/>
      <c r="W121" s="141"/>
      <c r="X121" s="141"/>
      <c r="Y121" s="141"/>
      <c r="Z121" s="141"/>
      <c r="AA121" s="141"/>
      <c r="AB121" s="141"/>
      <c r="AC121" s="141"/>
      <c r="AD121" s="141"/>
      <c r="AE121" s="141"/>
    </row>
    <row r="122" spans="1:31" s="144" customFormat="1" ht="14.4" customHeight="1" x14ac:dyDescent="0.2">
      <c r="A122" s="141"/>
      <c r="B122" s="142"/>
      <c r="C122" s="141"/>
      <c r="D122" s="141"/>
      <c r="E122" s="139" t="str">
        <f>E7</f>
        <v>STAVBA 25 METROVÉHO BAZÉNU MPS LUŽÁNKY</v>
      </c>
      <c r="F122" s="140"/>
      <c r="G122" s="140"/>
      <c r="H122" s="140"/>
      <c r="I122" s="141"/>
      <c r="J122" s="141"/>
      <c r="K122" s="141"/>
      <c r="L122" s="143"/>
      <c r="S122" s="141"/>
      <c r="T122" s="141"/>
      <c r="U122" s="141"/>
      <c r="V122" s="141"/>
      <c r="W122" s="141"/>
      <c r="X122" s="141"/>
      <c r="Y122" s="141"/>
      <c r="Z122" s="141"/>
      <c r="AA122" s="141"/>
      <c r="AB122" s="141"/>
      <c r="AC122" s="141"/>
      <c r="AD122" s="141"/>
      <c r="AE122" s="141"/>
    </row>
    <row r="123" spans="1:31" s="144" customFormat="1" ht="12" customHeight="1" x14ac:dyDescent="0.2">
      <c r="A123" s="141"/>
      <c r="B123" s="142"/>
      <c r="C123" s="138" t="s">
        <v>106</v>
      </c>
      <c r="D123" s="141"/>
      <c r="E123" s="141"/>
      <c r="F123" s="141"/>
      <c r="G123" s="141"/>
      <c r="H123" s="141"/>
      <c r="I123" s="141"/>
      <c r="J123" s="141"/>
      <c r="K123" s="141"/>
      <c r="L123" s="143"/>
      <c r="S123" s="141"/>
      <c r="T123" s="141"/>
      <c r="U123" s="141"/>
      <c r="V123" s="141"/>
      <c r="W123" s="141"/>
      <c r="X123" s="141"/>
      <c r="Y123" s="141"/>
      <c r="Z123" s="141"/>
      <c r="AA123" s="141"/>
      <c r="AB123" s="141"/>
      <c r="AC123" s="141"/>
      <c r="AD123" s="141"/>
      <c r="AE123" s="141"/>
    </row>
    <row r="124" spans="1:31" s="144" customFormat="1" ht="14.4" customHeight="1" x14ac:dyDescent="0.2">
      <c r="A124" s="141"/>
      <c r="B124" s="142"/>
      <c r="C124" s="141"/>
      <c r="D124" s="141"/>
      <c r="E124" s="145" t="str">
        <f>E9</f>
        <v>D.1.4c - TPS Zdravotechnika</v>
      </c>
      <c r="F124" s="146"/>
      <c r="G124" s="146"/>
      <c r="H124" s="146"/>
      <c r="I124" s="141"/>
      <c r="J124" s="141"/>
      <c r="K124" s="141"/>
      <c r="L124" s="143"/>
      <c r="S124" s="141"/>
      <c r="T124" s="141"/>
      <c r="U124" s="141"/>
      <c r="V124" s="141"/>
      <c r="W124" s="141"/>
      <c r="X124" s="141"/>
      <c r="Y124" s="141"/>
      <c r="Z124" s="141"/>
      <c r="AA124" s="141"/>
      <c r="AB124" s="141"/>
      <c r="AC124" s="141"/>
      <c r="AD124" s="141"/>
      <c r="AE124" s="141"/>
    </row>
    <row r="125" spans="1:31" s="144" customFormat="1" ht="6.9" customHeight="1" x14ac:dyDescent="0.2">
      <c r="A125" s="141"/>
      <c r="B125" s="142"/>
      <c r="C125" s="141"/>
      <c r="D125" s="141"/>
      <c r="E125" s="141"/>
      <c r="F125" s="141"/>
      <c r="G125" s="141"/>
      <c r="H125" s="141"/>
      <c r="I125" s="141"/>
      <c r="J125" s="141"/>
      <c r="K125" s="141"/>
      <c r="L125" s="143"/>
      <c r="S125" s="141"/>
      <c r="T125" s="141"/>
      <c r="U125" s="141"/>
      <c r="V125" s="141"/>
      <c r="W125" s="141"/>
      <c r="X125" s="141"/>
      <c r="Y125" s="141"/>
      <c r="Z125" s="141"/>
      <c r="AA125" s="141"/>
      <c r="AB125" s="141"/>
      <c r="AC125" s="141"/>
      <c r="AD125" s="141"/>
      <c r="AE125" s="141"/>
    </row>
    <row r="126" spans="1:31" s="144" customFormat="1" ht="12" customHeight="1" x14ac:dyDescent="0.2">
      <c r="A126" s="141"/>
      <c r="B126" s="142"/>
      <c r="C126" s="138" t="s">
        <v>20</v>
      </c>
      <c r="D126" s="141"/>
      <c r="E126" s="141"/>
      <c r="F126" s="147" t="str">
        <f>F12</f>
        <v>Brno-Královo Pole, MPS Lužánky, ul. Sportovní 4</v>
      </c>
      <c r="G126" s="141"/>
      <c r="H126" s="141"/>
      <c r="I126" s="138" t="s">
        <v>22</v>
      </c>
      <c r="J126" s="148" t="str">
        <f>IF(J12="","",J12)</f>
        <v>30. 6. 2020</v>
      </c>
      <c r="K126" s="141"/>
      <c r="L126" s="143"/>
      <c r="S126" s="141"/>
      <c r="T126" s="141"/>
      <c r="U126" s="141"/>
      <c r="V126" s="141"/>
      <c r="W126" s="141"/>
      <c r="X126" s="141"/>
      <c r="Y126" s="141"/>
      <c r="Z126" s="141"/>
      <c r="AA126" s="141"/>
      <c r="AB126" s="141"/>
      <c r="AC126" s="141"/>
      <c r="AD126" s="141"/>
      <c r="AE126" s="141"/>
    </row>
    <row r="127" spans="1:31" s="144" customFormat="1" ht="6.9" customHeight="1" x14ac:dyDescent="0.2">
      <c r="A127" s="141"/>
      <c r="B127" s="142"/>
      <c r="C127" s="141"/>
      <c r="D127" s="141"/>
      <c r="E127" s="141"/>
      <c r="F127" s="141"/>
      <c r="G127" s="141"/>
      <c r="H127" s="141"/>
      <c r="I127" s="141"/>
      <c r="J127" s="141"/>
      <c r="K127" s="141"/>
      <c r="L127" s="143"/>
      <c r="S127" s="141"/>
      <c r="T127" s="141"/>
      <c r="U127" s="141"/>
      <c r="V127" s="141"/>
      <c r="W127" s="141"/>
      <c r="X127" s="141"/>
      <c r="Y127" s="141"/>
      <c r="Z127" s="141"/>
      <c r="AA127" s="141"/>
      <c r="AB127" s="141"/>
      <c r="AC127" s="141"/>
      <c r="AD127" s="141"/>
      <c r="AE127" s="141"/>
    </row>
    <row r="128" spans="1:31" s="144" customFormat="1" ht="15.6" customHeight="1" x14ac:dyDescent="0.2">
      <c r="A128" s="141"/>
      <c r="B128" s="142"/>
      <c r="C128" s="138" t="s">
        <v>24</v>
      </c>
      <c r="D128" s="141"/>
      <c r="E128" s="141"/>
      <c r="F128" s="147" t="str">
        <f>E15</f>
        <v>Statutární město Brno, Dominikánské nám. 1, Brno</v>
      </c>
      <c r="G128" s="141"/>
      <c r="H128" s="141"/>
      <c r="I128" s="138" t="s">
        <v>30</v>
      </c>
      <c r="J128" s="179" t="str">
        <f>E21</f>
        <v>Ing. P. Kučera</v>
      </c>
      <c r="K128" s="141"/>
      <c r="L128" s="143"/>
      <c r="S128" s="141"/>
      <c r="T128" s="141"/>
      <c r="U128" s="141"/>
      <c r="V128" s="141"/>
      <c r="W128" s="141"/>
      <c r="X128" s="141"/>
      <c r="Y128" s="141"/>
      <c r="Z128" s="141"/>
      <c r="AA128" s="141"/>
      <c r="AB128" s="141"/>
      <c r="AC128" s="141"/>
      <c r="AD128" s="141"/>
      <c r="AE128" s="141"/>
    </row>
    <row r="129" spans="1:65" s="144" customFormat="1" ht="26.4" customHeight="1" x14ac:dyDescent="0.2">
      <c r="A129" s="141"/>
      <c r="B129" s="142"/>
      <c r="C129" s="138" t="s">
        <v>28</v>
      </c>
      <c r="D129" s="141"/>
      <c r="E129" s="141"/>
      <c r="F129" s="147" t="str">
        <f>IF(E18="","",E18)</f>
        <v>Vyplň údaj</v>
      </c>
      <c r="G129" s="141"/>
      <c r="H129" s="141"/>
      <c r="I129" s="138" t="s">
        <v>33</v>
      </c>
      <c r="J129" s="179" t="str">
        <f>E24</f>
        <v>Ing. V. Potěšilová</v>
      </c>
      <c r="K129" s="141"/>
      <c r="L129" s="143"/>
      <c r="S129" s="141"/>
      <c r="T129" s="141"/>
      <c r="U129" s="141"/>
      <c r="V129" s="141"/>
      <c r="W129" s="141"/>
      <c r="X129" s="141"/>
      <c r="Y129" s="141"/>
      <c r="Z129" s="141"/>
      <c r="AA129" s="141"/>
      <c r="AB129" s="141"/>
      <c r="AC129" s="141"/>
      <c r="AD129" s="141"/>
      <c r="AE129" s="141"/>
    </row>
    <row r="130" spans="1:65" s="144" customFormat="1" ht="10.35" customHeight="1" x14ac:dyDescent="0.2">
      <c r="A130" s="141"/>
      <c r="B130" s="142"/>
      <c r="C130" s="141"/>
      <c r="D130" s="141"/>
      <c r="E130" s="141"/>
      <c r="F130" s="141"/>
      <c r="G130" s="141"/>
      <c r="H130" s="141"/>
      <c r="I130" s="141"/>
      <c r="J130" s="141"/>
      <c r="K130" s="141"/>
      <c r="L130" s="143"/>
      <c r="S130" s="141"/>
      <c r="T130" s="141"/>
      <c r="U130" s="141"/>
      <c r="V130" s="141"/>
      <c r="W130" s="141"/>
      <c r="X130" s="141"/>
      <c r="Y130" s="141"/>
      <c r="Z130" s="141"/>
      <c r="AA130" s="141"/>
      <c r="AB130" s="141"/>
      <c r="AC130" s="141"/>
      <c r="AD130" s="141"/>
      <c r="AE130" s="141"/>
    </row>
    <row r="131" spans="1:65" s="203" customFormat="1" ht="29.25" customHeight="1" x14ac:dyDescent="0.2">
      <c r="A131" s="193"/>
      <c r="B131" s="194"/>
      <c r="C131" s="195" t="s">
        <v>131</v>
      </c>
      <c r="D131" s="196" t="s">
        <v>61</v>
      </c>
      <c r="E131" s="196" t="s">
        <v>57</v>
      </c>
      <c r="F131" s="196" t="s">
        <v>58</v>
      </c>
      <c r="G131" s="196" t="s">
        <v>132</v>
      </c>
      <c r="H131" s="196" t="s">
        <v>133</v>
      </c>
      <c r="I131" s="196" t="s">
        <v>134</v>
      </c>
      <c r="J131" s="197" t="s">
        <v>111</v>
      </c>
      <c r="K131" s="198" t="s">
        <v>135</v>
      </c>
      <c r="L131" s="199"/>
      <c r="M131" s="200" t="s">
        <v>1</v>
      </c>
      <c r="N131" s="201" t="s">
        <v>40</v>
      </c>
      <c r="O131" s="201" t="s">
        <v>136</v>
      </c>
      <c r="P131" s="201" t="s">
        <v>137</v>
      </c>
      <c r="Q131" s="201" t="s">
        <v>138</v>
      </c>
      <c r="R131" s="201" t="s">
        <v>139</v>
      </c>
      <c r="S131" s="201" t="s">
        <v>140</v>
      </c>
      <c r="T131" s="202" t="s">
        <v>141</v>
      </c>
      <c r="U131" s="193"/>
      <c r="V131" s="193"/>
      <c r="W131" s="193"/>
      <c r="X131" s="193"/>
      <c r="Y131" s="193"/>
      <c r="Z131" s="193"/>
      <c r="AA131" s="193"/>
      <c r="AB131" s="193"/>
      <c r="AC131" s="193"/>
      <c r="AD131" s="193"/>
      <c r="AE131" s="193"/>
    </row>
    <row r="132" spans="1:65" s="144" customFormat="1" ht="22.8" customHeight="1" x14ac:dyDescent="0.3">
      <c r="A132" s="141"/>
      <c r="B132" s="142"/>
      <c r="C132" s="204" t="s">
        <v>142</v>
      </c>
      <c r="D132" s="141"/>
      <c r="E132" s="141"/>
      <c r="F132" s="141"/>
      <c r="G132" s="141"/>
      <c r="H132" s="141"/>
      <c r="I132" s="141"/>
      <c r="J132" s="205">
        <f>BK132</f>
        <v>0</v>
      </c>
      <c r="K132" s="141"/>
      <c r="L132" s="142"/>
      <c r="M132" s="206"/>
      <c r="N132" s="207"/>
      <c r="O132" s="154"/>
      <c r="P132" s="208">
        <f>P133+P287+P586</f>
        <v>0</v>
      </c>
      <c r="Q132" s="154"/>
      <c r="R132" s="208">
        <f>R133+R287+R586</f>
        <v>60.945398283200007</v>
      </c>
      <c r="S132" s="154"/>
      <c r="T132" s="209">
        <f>T133+T287+T586</f>
        <v>0</v>
      </c>
      <c r="U132" s="141"/>
      <c r="V132" s="141"/>
      <c r="W132" s="141"/>
      <c r="X132" s="141"/>
      <c r="Y132" s="141"/>
      <c r="Z132" s="141"/>
      <c r="AA132" s="141"/>
      <c r="AB132" s="141"/>
      <c r="AC132" s="141"/>
      <c r="AD132" s="141"/>
      <c r="AE132" s="141"/>
      <c r="AT132" s="131" t="s">
        <v>75</v>
      </c>
      <c r="AU132" s="131" t="s">
        <v>113</v>
      </c>
      <c r="BK132" s="210">
        <f>BK133+BK287+BK586</f>
        <v>0</v>
      </c>
    </row>
    <row r="133" spans="1:65" s="211" customFormat="1" ht="25.95" customHeight="1" x14ac:dyDescent="0.25">
      <c r="B133" s="212"/>
      <c r="D133" s="213" t="s">
        <v>75</v>
      </c>
      <c r="E133" s="214" t="s">
        <v>143</v>
      </c>
      <c r="F133" s="214" t="s">
        <v>143</v>
      </c>
      <c r="J133" s="215">
        <f>BK133</f>
        <v>0</v>
      </c>
      <c r="L133" s="212"/>
      <c r="M133" s="216"/>
      <c r="N133" s="217"/>
      <c r="O133" s="217"/>
      <c r="P133" s="218">
        <f>P134+P152+P161+P255</f>
        <v>0</v>
      </c>
      <c r="Q133" s="217"/>
      <c r="R133" s="218">
        <f>R134+R152+R161+R255</f>
        <v>53.393546700000002</v>
      </c>
      <c r="S133" s="217"/>
      <c r="T133" s="219">
        <f>T134+T152+T161+T255</f>
        <v>0</v>
      </c>
      <c r="AR133" s="213" t="s">
        <v>84</v>
      </c>
      <c r="AT133" s="220" t="s">
        <v>75</v>
      </c>
      <c r="AU133" s="220" t="s">
        <v>76</v>
      </c>
      <c r="AY133" s="213" t="s">
        <v>144</v>
      </c>
      <c r="BK133" s="221">
        <f>BK134+BK152+BK161+BK255</f>
        <v>0</v>
      </c>
    </row>
    <row r="134" spans="1:65" s="211" customFormat="1" ht="22.8" customHeight="1" x14ac:dyDescent="0.25">
      <c r="B134" s="212"/>
      <c r="D134" s="213" t="s">
        <v>75</v>
      </c>
      <c r="E134" s="222" t="s">
        <v>84</v>
      </c>
      <c r="F134" s="222" t="s">
        <v>145</v>
      </c>
      <c r="J134" s="223">
        <f>BK134</f>
        <v>0</v>
      </c>
      <c r="L134" s="212"/>
      <c r="M134" s="216"/>
      <c r="N134" s="217"/>
      <c r="O134" s="217"/>
      <c r="P134" s="218">
        <f>SUM(P135:P151)</f>
        <v>0</v>
      </c>
      <c r="Q134" s="217"/>
      <c r="R134" s="218">
        <f>SUM(R135:R151)</f>
        <v>0</v>
      </c>
      <c r="S134" s="217"/>
      <c r="T134" s="219">
        <f>SUM(T135:T151)</f>
        <v>0</v>
      </c>
      <c r="AR134" s="213" t="s">
        <v>84</v>
      </c>
      <c r="AT134" s="220" t="s">
        <v>75</v>
      </c>
      <c r="AU134" s="220" t="s">
        <v>84</v>
      </c>
      <c r="AY134" s="213" t="s">
        <v>144</v>
      </c>
      <c r="BK134" s="221">
        <f>SUM(BK135:BK151)</f>
        <v>0</v>
      </c>
    </row>
    <row r="135" spans="1:65" s="144" customFormat="1" ht="21.6" customHeight="1" x14ac:dyDescent="0.2">
      <c r="A135" s="141"/>
      <c r="B135" s="142"/>
      <c r="C135" s="224" t="s">
        <v>84</v>
      </c>
      <c r="D135" s="224" t="s">
        <v>146</v>
      </c>
      <c r="E135" s="225" t="s">
        <v>147</v>
      </c>
      <c r="F135" s="226" t="s">
        <v>148</v>
      </c>
      <c r="G135" s="227" t="s">
        <v>149</v>
      </c>
      <c r="H135" s="228">
        <v>136.476</v>
      </c>
      <c r="I135" s="79"/>
      <c r="J135" s="229">
        <f>ROUND(I135*H135,2)</f>
        <v>0</v>
      </c>
      <c r="K135" s="230"/>
      <c r="L135" s="142"/>
      <c r="M135" s="231" t="s">
        <v>1</v>
      </c>
      <c r="N135" s="232" t="s">
        <v>41</v>
      </c>
      <c r="O135" s="233"/>
      <c r="P135" s="234">
        <f>O135*H135</f>
        <v>0</v>
      </c>
      <c r="Q135" s="234">
        <v>0</v>
      </c>
      <c r="R135" s="234">
        <f>Q135*H135</f>
        <v>0</v>
      </c>
      <c r="S135" s="234">
        <v>0</v>
      </c>
      <c r="T135" s="235">
        <f>S135*H135</f>
        <v>0</v>
      </c>
      <c r="U135" s="141"/>
      <c r="V135" s="141"/>
      <c r="W135" s="141"/>
      <c r="X135" s="141"/>
      <c r="Y135" s="141"/>
      <c r="Z135" s="141"/>
      <c r="AA135" s="141"/>
      <c r="AB135" s="141"/>
      <c r="AC135" s="141"/>
      <c r="AD135" s="141"/>
      <c r="AE135" s="141"/>
      <c r="AR135" s="236" t="s">
        <v>150</v>
      </c>
      <c r="AT135" s="236" t="s">
        <v>146</v>
      </c>
      <c r="AU135" s="236" t="s">
        <v>86</v>
      </c>
      <c r="AY135" s="131" t="s">
        <v>144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31" t="s">
        <v>84</v>
      </c>
      <c r="BK135" s="237">
        <f>ROUND(I135*H135,2)</f>
        <v>0</v>
      </c>
      <c r="BL135" s="131" t="s">
        <v>150</v>
      </c>
      <c r="BM135" s="236" t="s">
        <v>151</v>
      </c>
    </row>
    <row r="136" spans="1:65" s="238" customFormat="1" x14ac:dyDescent="0.2">
      <c r="B136" s="239"/>
      <c r="D136" s="240" t="s">
        <v>152</v>
      </c>
      <c r="E136" s="241" t="s">
        <v>1</v>
      </c>
      <c r="F136" s="242" t="s">
        <v>153</v>
      </c>
      <c r="H136" s="243">
        <v>136.476</v>
      </c>
      <c r="I136" s="80"/>
      <c r="L136" s="239"/>
      <c r="M136" s="244"/>
      <c r="N136" s="245"/>
      <c r="O136" s="245"/>
      <c r="P136" s="245"/>
      <c r="Q136" s="245"/>
      <c r="R136" s="245"/>
      <c r="S136" s="245"/>
      <c r="T136" s="246"/>
      <c r="AT136" s="241" t="s">
        <v>152</v>
      </c>
      <c r="AU136" s="241" t="s">
        <v>86</v>
      </c>
      <c r="AV136" s="238" t="s">
        <v>86</v>
      </c>
      <c r="AW136" s="238" t="s">
        <v>32</v>
      </c>
      <c r="AX136" s="238" t="s">
        <v>76</v>
      </c>
      <c r="AY136" s="241" t="s">
        <v>144</v>
      </c>
    </row>
    <row r="137" spans="1:65" s="247" customFormat="1" x14ac:dyDescent="0.2">
      <c r="B137" s="248"/>
      <c r="D137" s="240" t="s">
        <v>152</v>
      </c>
      <c r="E137" s="249" t="s">
        <v>87</v>
      </c>
      <c r="F137" s="250" t="s">
        <v>154</v>
      </c>
      <c r="H137" s="251">
        <v>136.476</v>
      </c>
      <c r="I137" s="81"/>
      <c r="L137" s="248"/>
      <c r="M137" s="252"/>
      <c r="N137" s="253"/>
      <c r="O137" s="253"/>
      <c r="P137" s="253"/>
      <c r="Q137" s="253"/>
      <c r="R137" s="253"/>
      <c r="S137" s="253"/>
      <c r="T137" s="254"/>
      <c r="AT137" s="249" t="s">
        <v>152</v>
      </c>
      <c r="AU137" s="249" t="s">
        <v>86</v>
      </c>
      <c r="AV137" s="247" t="s">
        <v>150</v>
      </c>
      <c r="AW137" s="247" t="s">
        <v>32</v>
      </c>
      <c r="AX137" s="247" t="s">
        <v>84</v>
      </c>
      <c r="AY137" s="249" t="s">
        <v>144</v>
      </c>
    </row>
    <row r="138" spans="1:65" s="144" customFormat="1" ht="21.6" customHeight="1" x14ac:dyDescent="0.2">
      <c r="A138" s="141"/>
      <c r="B138" s="142"/>
      <c r="C138" s="224" t="s">
        <v>86</v>
      </c>
      <c r="D138" s="224" t="s">
        <v>146</v>
      </c>
      <c r="E138" s="225" t="s">
        <v>155</v>
      </c>
      <c r="F138" s="226" t="s">
        <v>156</v>
      </c>
      <c r="G138" s="227" t="s">
        <v>149</v>
      </c>
      <c r="H138" s="228">
        <v>68.238</v>
      </c>
      <c r="I138" s="79"/>
      <c r="J138" s="229">
        <f>ROUND(I138*H138,2)</f>
        <v>0</v>
      </c>
      <c r="K138" s="230"/>
      <c r="L138" s="142"/>
      <c r="M138" s="231" t="s">
        <v>1</v>
      </c>
      <c r="N138" s="232" t="s">
        <v>41</v>
      </c>
      <c r="O138" s="233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141"/>
      <c r="V138" s="141"/>
      <c r="W138" s="141"/>
      <c r="X138" s="141"/>
      <c r="Y138" s="141"/>
      <c r="Z138" s="141"/>
      <c r="AA138" s="141"/>
      <c r="AB138" s="141"/>
      <c r="AC138" s="141"/>
      <c r="AD138" s="141"/>
      <c r="AE138" s="141"/>
      <c r="AR138" s="236" t="s">
        <v>150</v>
      </c>
      <c r="AT138" s="236" t="s">
        <v>146</v>
      </c>
      <c r="AU138" s="236" t="s">
        <v>86</v>
      </c>
      <c r="AY138" s="131" t="s">
        <v>144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31" t="s">
        <v>84</v>
      </c>
      <c r="BK138" s="237">
        <f>ROUND(I138*H138,2)</f>
        <v>0</v>
      </c>
      <c r="BL138" s="131" t="s">
        <v>150</v>
      </c>
      <c r="BM138" s="236" t="s">
        <v>157</v>
      </c>
    </row>
    <row r="139" spans="1:65" s="238" customFormat="1" x14ac:dyDescent="0.2">
      <c r="B139" s="239"/>
      <c r="D139" s="240" t="s">
        <v>152</v>
      </c>
      <c r="E139" s="241" t="s">
        <v>1</v>
      </c>
      <c r="F139" s="242" t="s">
        <v>158</v>
      </c>
      <c r="H139" s="243">
        <v>68.238</v>
      </c>
      <c r="I139" s="80"/>
      <c r="L139" s="239"/>
      <c r="M139" s="244"/>
      <c r="N139" s="245"/>
      <c r="O139" s="245"/>
      <c r="P139" s="245"/>
      <c r="Q139" s="245"/>
      <c r="R139" s="245"/>
      <c r="S139" s="245"/>
      <c r="T139" s="246"/>
      <c r="AT139" s="241" t="s">
        <v>152</v>
      </c>
      <c r="AU139" s="241" t="s">
        <v>86</v>
      </c>
      <c r="AV139" s="238" t="s">
        <v>86</v>
      </c>
      <c r="AW139" s="238" t="s">
        <v>32</v>
      </c>
      <c r="AX139" s="238" t="s">
        <v>84</v>
      </c>
      <c r="AY139" s="241" t="s">
        <v>144</v>
      </c>
    </row>
    <row r="140" spans="1:65" s="144" customFormat="1" ht="21.6" customHeight="1" x14ac:dyDescent="0.2">
      <c r="A140" s="141"/>
      <c r="B140" s="142"/>
      <c r="C140" s="224" t="s">
        <v>159</v>
      </c>
      <c r="D140" s="224" t="s">
        <v>146</v>
      </c>
      <c r="E140" s="225" t="s">
        <v>160</v>
      </c>
      <c r="F140" s="226" t="s">
        <v>161</v>
      </c>
      <c r="G140" s="227" t="s">
        <v>149</v>
      </c>
      <c r="H140" s="228">
        <v>107.04</v>
      </c>
      <c r="I140" s="79"/>
      <c r="J140" s="229">
        <f>ROUND(I140*H140,2)</f>
        <v>0</v>
      </c>
      <c r="K140" s="230"/>
      <c r="L140" s="142"/>
      <c r="M140" s="231" t="s">
        <v>1</v>
      </c>
      <c r="N140" s="232" t="s">
        <v>41</v>
      </c>
      <c r="O140" s="233"/>
      <c r="P140" s="234">
        <f>O140*H140</f>
        <v>0</v>
      </c>
      <c r="Q140" s="234">
        <v>0</v>
      </c>
      <c r="R140" s="234">
        <f>Q140*H140</f>
        <v>0</v>
      </c>
      <c r="S140" s="234">
        <v>0</v>
      </c>
      <c r="T140" s="235">
        <f>S140*H140</f>
        <v>0</v>
      </c>
      <c r="U140" s="141"/>
      <c r="V140" s="141"/>
      <c r="W140" s="141"/>
      <c r="X140" s="141"/>
      <c r="Y140" s="141"/>
      <c r="Z140" s="141"/>
      <c r="AA140" s="141"/>
      <c r="AB140" s="141"/>
      <c r="AC140" s="141"/>
      <c r="AD140" s="141"/>
      <c r="AE140" s="141"/>
      <c r="AR140" s="236" t="s">
        <v>150</v>
      </c>
      <c r="AT140" s="236" t="s">
        <v>146</v>
      </c>
      <c r="AU140" s="236" t="s">
        <v>86</v>
      </c>
      <c r="AY140" s="131" t="s">
        <v>144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31" t="s">
        <v>84</v>
      </c>
      <c r="BK140" s="237">
        <f>ROUND(I140*H140,2)</f>
        <v>0</v>
      </c>
      <c r="BL140" s="131" t="s">
        <v>150</v>
      </c>
      <c r="BM140" s="236" t="s">
        <v>162</v>
      </c>
    </row>
    <row r="141" spans="1:65" s="255" customFormat="1" x14ac:dyDescent="0.2">
      <c r="B141" s="256"/>
      <c r="D141" s="240" t="s">
        <v>152</v>
      </c>
      <c r="E141" s="257" t="s">
        <v>1</v>
      </c>
      <c r="F141" s="258" t="s">
        <v>163</v>
      </c>
      <c r="H141" s="257" t="s">
        <v>1</v>
      </c>
      <c r="I141" s="82"/>
      <c r="L141" s="256"/>
      <c r="M141" s="259"/>
      <c r="N141" s="260"/>
      <c r="O141" s="260"/>
      <c r="P141" s="260"/>
      <c r="Q141" s="260"/>
      <c r="R141" s="260"/>
      <c r="S141" s="260"/>
      <c r="T141" s="261"/>
      <c r="AT141" s="257" t="s">
        <v>152</v>
      </c>
      <c r="AU141" s="257" t="s">
        <v>86</v>
      </c>
      <c r="AV141" s="255" t="s">
        <v>84</v>
      </c>
      <c r="AW141" s="255" t="s">
        <v>3</v>
      </c>
      <c r="AX141" s="255" t="s">
        <v>76</v>
      </c>
      <c r="AY141" s="257" t="s">
        <v>144</v>
      </c>
    </row>
    <row r="142" spans="1:65" s="238" customFormat="1" x14ac:dyDescent="0.2">
      <c r="B142" s="239"/>
      <c r="D142" s="240" t="s">
        <v>152</v>
      </c>
      <c r="E142" s="241" t="s">
        <v>1</v>
      </c>
      <c r="F142" s="242" t="s">
        <v>164</v>
      </c>
      <c r="H142" s="243">
        <v>107.04</v>
      </c>
      <c r="I142" s="80"/>
      <c r="L142" s="239"/>
      <c r="M142" s="244"/>
      <c r="N142" s="245"/>
      <c r="O142" s="245"/>
      <c r="P142" s="245"/>
      <c r="Q142" s="245"/>
      <c r="R142" s="245"/>
      <c r="S142" s="245"/>
      <c r="T142" s="246"/>
      <c r="AT142" s="241" t="s">
        <v>152</v>
      </c>
      <c r="AU142" s="241" t="s">
        <v>86</v>
      </c>
      <c r="AV142" s="238" t="s">
        <v>86</v>
      </c>
      <c r="AW142" s="238" t="s">
        <v>32</v>
      </c>
      <c r="AX142" s="238" t="s">
        <v>76</v>
      </c>
      <c r="AY142" s="241" t="s">
        <v>144</v>
      </c>
    </row>
    <row r="143" spans="1:65" s="247" customFormat="1" x14ac:dyDescent="0.2">
      <c r="B143" s="248"/>
      <c r="D143" s="240" t="s">
        <v>152</v>
      </c>
      <c r="E143" s="249" t="s">
        <v>1</v>
      </c>
      <c r="F143" s="250" t="s">
        <v>154</v>
      </c>
      <c r="H143" s="251">
        <v>107.04</v>
      </c>
      <c r="I143" s="81"/>
      <c r="L143" s="248"/>
      <c r="M143" s="252"/>
      <c r="N143" s="253"/>
      <c r="O143" s="253"/>
      <c r="P143" s="253"/>
      <c r="Q143" s="253"/>
      <c r="R143" s="253"/>
      <c r="S143" s="253"/>
      <c r="T143" s="254"/>
      <c r="AT143" s="249" t="s">
        <v>152</v>
      </c>
      <c r="AU143" s="249" t="s">
        <v>86</v>
      </c>
      <c r="AV143" s="247" t="s">
        <v>150</v>
      </c>
      <c r="AW143" s="247" t="s">
        <v>3</v>
      </c>
      <c r="AX143" s="247" t="s">
        <v>84</v>
      </c>
      <c r="AY143" s="249" t="s">
        <v>144</v>
      </c>
    </row>
    <row r="144" spans="1:65" s="144" customFormat="1" ht="14.4" customHeight="1" x14ac:dyDescent="0.2">
      <c r="A144" s="141"/>
      <c r="B144" s="142"/>
      <c r="C144" s="224" t="s">
        <v>150</v>
      </c>
      <c r="D144" s="224" t="s">
        <v>146</v>
      </c>
      <c r="E144" s="225" t="s">
        <v>165</v>
      </c>
      <c r="F144" s="226" t="s">
        <v>166</v>
      </c>
      <c r="G144" s="227" t="s">
        <v>149</v>
      </c>
      <c r="H144" s="228">
        <v>107.04</v>
      </c>
      <c r="I144" s="79"/>
      <c r="J144" s="229">
        <f>ROUND(I144*H144,2)</f>
        <v>0</v>
      </c>
      <c r="K144" s="230"/>
      <c r="L144" s="142"/>
      <c r="M144" s="231" t="s">
        <v>1</v>
      </c>
      <c r="N144" s="232" t="s">
        <v>41</v>
      </c>
      <c r="O144" s="233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141"/>
      <c r="V144" s="141"/>
      <c r="W144" s="141"/>
      <c r="X144" s="141"/>
      <c r="Y144" s="141"/>
      <c r="Z144" s="141"/>
      <c r="AA144" s="141"/>
      <c r="AB144" s="141"/>
      <c r="AC144" s="141"/>
      <c r="AD144" s="141"/>
      <c r="AE144" s="141"/>
      <c r="AR144" s="236" t="s">
        <v>150</v>
      </c>
      <c r="AT144" s="236" t="s">
        <v>146</v>
      </c>
      <c r="AU144" s="236" t="s">
        <v>86</v>
      </c>
      <c r="AY144" s="131" t="s">
        <v>144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31" t="s">
        <v>84</v>
      </c>
      <c r="BK144" s="237">
        <f>ROUND(I144*H144,2)</f>
        <v>0</v>
      </c>
      <c r="BL144" s="131" t="s">
        <v>150</v>
      </c>
      <c r="BM144" s="236" t="s">
        <v>167</v>
      </c>
    </row>
    <row r="145" spans="1:65" s="238" customFormat="1" x14ac:dyDescent="0.2">
      <c r="B145" s="239"/>
      <c r="D145" s="240" t="s">
        <v>152</v>
      </c>
      <c r="E145" s="241" t="s">
        <v>1</v>
      </c>
      <c r="F145" s="242" t="s">
        <v>97</v>
      </c>
      <c r="H145" s="243">
        <v>107.04</v>
      </c>
      <c r="I145" s="80"/>
      <c r="L145" s="239"/>
      <c r="M145" s="244"/>
      <c r="N145" s="245"/>
      <c r="O145" s="245"/>
      <c r="P145" s="245"/>
      <c r="Q145" s="245"/>
      <c r="R145" s="245"/>
      <c r="S145" s="245"/>
      <c r="T145" s="246"/>
      <c r="AT145" s="241" t="s">
        <v>152</v>
      </c>
      <c r="AU145" s="241" t="s">
        <v>86</v>
      </c>
      <c r="AV145" s="238" t="s">
        <v>86</v>
      </c>
      <c r="AW145" s="238" t="s">
        <v>32</v>
      </c>
      <c r="AX145" s="238" t="s">
        <v>76</v>
      </c>
      <c r="AY145" s="241" t="s">
        <v>144</v>
      </c>
    </row>
    <row r="146" spans="1:65" s="144" customFormat="1" ht="21.6" customHeight="1" x14ac:dyDescent="0.2">
      <c r="A146" s="141"/>
      <c r="B146" s="142"/>
      <c r="C146" s="224" t="s">
        <v>168</v>
      </c>
      <c r="D146" s="224" t="s">
        <v>146</v>
      </c>
      <c r="E146" s="225" t="s">
        <v>169</v>
      </c>
      <c r="F146" s="226" t="s">
        <v>170</v>
      </c>
      <c r="G146" s="227" t="s">
        <v>149</v>
      </c>
      <c r="H146" s="228">
        <v>29.436</v>
      </c>
      <c r="I146" s="79"/>
      <c r="J146" s="229">
        <f>ROUND(I146*H146,2)</f>
        <v>0</v>
      </c>
      <c r="K146" s="230"/>
      <c r="L146" s="142"/>
      <c r="M146" s="231" t="s">
        <v>1</v>
      </c>
      <c r="N146" s="232" t="s">
        <v>41</v>
      </c>
      <c r="O146" s="233"/>
      <c r="P146" s="234">
        <f>O146*H146</f>
        <v>0</v>
      </c>
      <c r="Q146" s="234">
        <v>0</v>
      </c>
      <c r="R146" s="234">
        <f>Q146*H146</f>
        <v>0</v>
      </c>
      <c r="S146" s="234">
        <v>0</v>
      </c>
      <c r="T146" s="235">
        <f>S146*H146</f>
        <v>0</v>
      </c>
      <c r="U146" s="141"/>
      <c r="V146" s="141"/>
      <c r="W146" s="141"/>
      <c r="X146" s="141"/>
      <c r="Y146" s="141"/>
      <c r="Z146" s="141"/>
      <c r="AA146" s="141"/>
      <c r="AB146" s="141"/>
      <c r="AC146" s="141"/>
      <c r="AD146" s="141"/>
      <c r="AE146" s="141"/>
      <c r="AR146" s="236" t="s">
        <v>150</v>
      </c>
      <c r="AT146" s="236" t="s">
        <v>146</v>
      </c>
      <c r="AU146" s="236" t="s">
        <v>86</v>
      </c>
      <c r="AY146" s="131" t="s">
        <v>144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31" t="s">
        <v>84</v>
      </c>
      <c r="BK146" s="237">
        <f>ROUND(I146*H146,2)</f>
        <v>0</v>
      </c>
      <c r="BL146" s="131" t="s">
        <v>150</v>
      </c>
      <c r="BM146" s="236" t="s">
        <v>171</v>
      </c>
    </row>
    <row r="147" spans="1:65" s="238" customFormat="1" x14ac:dyDescent="0.2">
      <c r="B147" s="239"/>
      <c r="D147" s="240" t="s">
        <v>152</v>
      </c>
      <c r="E147" s="241" t="s">
        <v>1</v>
      </c>
      <c r="F147" s="242" t="s">
        <v>172</v>
      </c>
      <c r="H147" s="243">
        <v>29.436</v>
      </c>
      <c r="I147" s="80"/>
      <c r="L147" s="239"/>
      <c r="M147" s="244"/>
      <c r="N147" s="245"/>
      <c r="O147" s="245"/>
      <c r="P147" s="245"/>
      <c r="Q147" s="245"/>
      <c r="R147" s="245"/>
      <c r="S147" s="245"/>
      <c r="T147" s="246"/>
      <c r="AT147" s="241" t="s">
        <v>152</v>
      </c>
      <c r="AU147" s="241" t="s">
        <v>86</v>
      </c>
      <c r="AV147" s="238" t="s">
        <v>86</v>
      </c>
      <c r="AW147" s="238" t="s">
        <v>32</v>
      </c>
      <c r="AX147" s="238" t="s">
        <v>84</v>
      </c>
      <c r="AY147" s="241" t="s">
        <v>144</v>
      </c>
    </row>
    <row r="148" spans="1:65" s="144" customFormat="1" ht="21.6" customHeight="1" x14ac:dyDescent="0.2">
      <c r="A148" s="141"/>
      <c r="B148" s="142"/>
      <c r="C148" s="224" t="s">
        <v>173</v>
      </c>
      <c r="D148" s="224" t="s">
        <v>146</v>
      </c>
      <c r="E148" s="225" t="s">
        <v>174</v>
      </c>
      <c r="F148" s="226" t="s">
        <v>175</v>
      </c>
      <c r="G148" s="227" t="s">
        <v>149</v>
      </c>
      <c r="H148" s="228">
        <v>80.28</v>
      </c>
      <c r="I148" s="79"/>
      <c r="J148" s="229">
        <f>ROUND(I148*H148,2)</f>
        <v>0</v>
      </c>
      <c r="K148" s="230"/>
      <c r="L148" s="142"/>
      <c r="M148" s="231" t="s">
        <v>1</v>
      </c>
      <c r="N148" s="232" t="s">
        <v>41</v>
      </c>
      <c r="O148" s="233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141"/>
      <c r="V148" s="141"/>
      <c r="W148" s="141"/>
      <c r="X148" s="141"/>
      <c r="Y148" s="141"/>
      <c r="Z148" s="141"/>
      <c r="AA148" s="141"/>
      <c r="AB148" s="141"/>
      <c r="AC148" s="141"/>
      <c r="AD148" s="141"/>
      <c r="AE148" s="141"/>
      <c r="AR148" s="236" t="s">
        <v>150</v>
      </c>
      <c r="AT148" s="236" t="s">
        <v>146</v>
      </c>
      <c r="AU148" s="236" t="s">
        <v>86</v>
      </c>
      <c r="AY148" s="131" t="s">
        <v>144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31" t="s">
        <v>84</v>
      </c>
      <c r="BK148" s="237">
        <f>ROUND(I148*H148,2)</f>
        <v>0</v>
      </c>
      <c r="BL148" s="131" t="s">
        <v>150</v>
      </c>
      <c r="BM148" s="236" t="s">
        <v>176</v>
      </c>
    </row>
    <row r="149" spans="1:65" s="238" customFormat="1" x14ac:dyDescent="0.2">
      <c r="B149" s="239"/>
      <c r="D149" s="240" t="s">
        <v>152</v>
      </c>
      <c r="E149" s="241" t="s">
        <v>1</v>
      </c>
      <c r="F149" s="242" t="s">
        <v>177</v>
      </c>
      <c r="H149" s="243">
        <v>80.28</v>
      </c>
      <c r="I149" s="80"/>
      <c r="L149" s="239"/>
      <c r="M149" s="244"/>
      <c r="N149" s="245"/>
      <c r="O149" s="245"/>
      <c r="P149" s="245"/>
      <c r="Q149" s="245"/>
      <c r="R149" s="245"/>
      <c r="S149" s="245"/>
      <c r="T149" s="246"/>
      <c r="AT149" s="241" t="s">
        <v>152</v>
      </c>
      <c r="AU149" s="241" t="s">
        <v>86</v>
      </c>
      <c r="AV149" s="238" t="s">
        <v>86</v>
      </c>
      <c r="AW149" s="238" t="s">
        <v>32</v>
      </c>
      <c r="AX149" s="238" t="s">
        <v>76</v>
      </c>
      <c r="AY149" s="241" t="s">
        <v>144</v>
      </c>
    </row>
    <row r="150" spans="1:65" s="144" customFormat="1" ht="14.4" customHeight="1" x14ac:dyDescent="0.2">
      <c r="A150" s="141"/>
      <c r="B150" s="142"/>
      <c r="C150" s="262" t="s">
        <v>178</v>
      </c>
      <c r="D150" s="262" t="s">
        <v>179</v>
      </c>
      <c r="E150" s="263" t="s">
        <v>180</v>
      </c>
      <c r="F150" s="264" t="s">
        <v>181</v>
      </c>
      <c r="G150" s="265" t="s">
        <v>182</v>
      </c>
      <c r="H150" s="266">
        <v>173.405</v>
      </c>
      <c r="I150" s="83"/>
      <c r="J150" s="267">
        <f>ROUND(I150*H150,2)</f>
        <v>0</v>
      </c>
      <c r="K150" s="268"/>
      <c r="L150" s="269"/>
      <c r="M150" s="270" t="s">
        <v>1</v>
      </c>
      <c r="N150" s="271" t="s">
        <v>41</v>
      </c>
      <c r="O150" s="233"/>
      <c r="P150" s="234">
        <f>O150*H150</f>
        <v>0</v>
      </c>
      <c r="Q150" s="234">
        <v>0</v>
      </c>
      <c r="R150" s="234">
        <f>Q150*H150</f>
        <v>0</v>
      </c>
      <c r="S150" s="234">
        <v>0</v>
      </c>
      <c r="T150" s="235">
        <f>S150*H150</f>
        <v>0</v>
      </c>
      <c r="U150" s="141"/>
      <c r="V150" s="141"/>
      <c r="W150" s="141"/>
      <c r="X150" s="141"/>
      <c r="Y150" s="141"/>
      <c r="Z150" s="141"/>
      <c r="AA150" s="141"/>
      <c r="AB150" s="141"/>
      <c r="AC150" s="141"/>
      <c r="AD150" s="141"/>
      <c r="AE150" s="141"/>
      <c r="AR150" s="236" t="s">
        <v>183</v>
      </c>
      <c r="AT150" s="236" t="s">
        <v>179</v>
      </c>
      <c r="AU150" s="236" t="s">
        <v>86</v>
      </c>
      <c r="AY150" s="131" t="s">
        <v>144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31" t="s">
        <v>84</v>
      </c>
      <c r="BK150" s="237">
        <f>ROUND(I150*H150,2)</f>
        <v>0</v>
      </c>
      <c r="BL150" s="131" t="s">
        <v>150</v>
      </c>
      <c r="BM150" s="236" t="s">
        <v>184</v>
      </c>
    </row>
    <row r="151" spans="1:65" s="238" customFormat="1" x14ac:dyDescent="0.2">
      <c r="B151" s="239"/>
      <c r="D151" s="240" t="s">
        <v>152</v>
      </c>
      <c r="E151" s="241" t="s">
        <v>1</v>
      </c>
      <c r="F151" s="242" t="s">
        <v>185</v>
      </c>
      <c r="H151" s="243">
        <v>173.405</v>
      </c>
      <c r="I151" s="80"/>
      <c r="L151" s="239"/>
      <c r="M151" s="244"/>
      <c r="N151" s="245"/>
      <c r="O151" s="245"/>
      <c r="P151" s="245"/>
      <c r="Q151" s="245"/>
      <c r="R151" s="245"/>
      <c r="S151" s="245"/>
      <c r="T151" s="246"/>
      <c r="AT151" s="241" t="s">
        <v>152</v>
      </c>
      <c r="AU151" s="241" t="s">
        <v>86</v>
      </c>
      <c r="AV151" s="238" t="s">
        <v>86</v>
      </c>
      <c r="AW151" s="238" t="s">
        <v>32</v>
      </c>
      <c r="AX151" s="238" t="s">
        <v>84</v>
      </c>
      <c r="AY151" s="241" t="s">
        <v>144</v>
      </c>
    </row>
    <row r="152" spans="1:65" s="211" customFormat="1" ht="22.8" customHeight="1" x14ac:dyDescent="0.25">
      <c r="B152" s="212"/>
      <c r="D152" s="213" t="s">
        <v>75</v>
      </c>
      <c r="E152" s="222" t="s">
        <v>150</v>
      </c>
      <c r="F152" s="222" t="s">
        <v>186</v>
      </c>
      <c r="I152" s="78"/>
      <c r="J152" s="223">
        <f>BK152</f>
        <v>0</v>
      </c>
      <c r="L152" s="212"/>
      <c r="M152" s="216"/>
      <c r="N152" s="217"/>
      <c r="O152" s="217"/>
      <c r="P152" s="218">
        <f>SUM(P153:P160)</f>
        <v>0</v>
      </c>
      <c r="Q152" s="217"/>
      <c r="R152" s="218">
        <f>SUM(R153:R160)</f>
        <v>3.0336E-3</v>
      </c>
      <c r="S152" s="217"/>
      <c r="T152" s="219">
        <f>SUM(T153:T160)</f>
        <v>0</v>
      </c>
      <c r="AR152" s="213" t="s">
        <v>84</v>
      </c>
      <c r="AT152" s="220" t="s">
        <v>75</v>
      </c>
      <c r="AU152" s="220" t="s">
        <v>84</v>
      </c>
      <c r="AY152" s="213" t="s">
        <v>144</v>
      </c>
      <c r="BK152" s="221">
        <f>SUM(BK153:BK160)</f>
        <v>0</v>
      </c>
    </row>
    <row r="153" spans="1:65" s="144" customFormat="1" ht="21.6" customHeight="1" x14ac:dyDescent="0.2">
      <c r="A153" s="141"/>
      <c r="B153" s="142"/>
      <c r="C153" s="224" t="s">
        <v>183</v>
      </c>
      <c r="D153" s="224" t="s">
        <v>146</v>
      </c>
      <c r="E153" s="225" t="s">
        <v>187</v>
      </c>
      <c r="F153" s="226" t="s">
        <v>188</v>
      </c>
      <c r="G153" s="227" t="s">
        <v>149</v>
      </c>
      <c r="H153" s="228">
        <v>26.76</v>
      </c>
      <c r="I153" s="79"/>
      <c r="J153" s="229">
        <f>ROUND(I153*H153,2)</f>
        <v>0</v>
      </c>
      <c r="K153" s="230"/>
      <c r="L153" s="142"/>
      <c r="M153" s="231" t="s">
        <v>1</v>
      </c>
      <c r="N153" s="232" t="s">
        <v>41</v>
      </c>
      <c r="O153" s="233"/>
      <c r="P153" s="234">
        <f>O153*H153</f>
        <v>0</v>
      </c>
      <c r="Q153" s="234">
        <v>0</v>
      </c>
      <c r="R153" s="234">
        <f>Q153*H153</f>
        <v>0</v>
      </c>
      <c r="S153" s="234">
        <v>0</v>
      </c>
      <c r="T153" s="235">
        <f>S153*H153</f>
        <v>0</v>
      </c>
      <c r="U153" s="141"/>
      <c r="V153" s="141"/>
      <c r="W153" s="141"/>
      <c r="X153" s="141"/>
      <c r="Y153" s="141"/>
      <c r="Z153" s="141"/>
      <c r="AA153" s="141"/>
      <c r="AB153" s="141"/>
      <c r="AC153" s="141"/>
      <c r="AD153" s="141"/>
      <c r="AE153" s="141"/>
      <c r="AR153" s="236" t="s">
        <v>150</v>
      </c>
      <c r="AT153" s="236" t="s">
        <v>146</v>
      </c>
      <c r="AU153" s="236" t="s">
        <v>86</v>
      </c>
      <c r="AY153" s="131" t="s">
        <v>144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31" t="s">
        <v>84</v>
      </c>
      <c r="BK153" s="237">
        <f>ROUND(I153*H153,2)</f>
        <v>0</v>
      </c>
      <c r="BL153" s="131" t="s">
        <v>150</v>
      </c>
      <c r="BM153" s="236" t="s">
        <v>189</v>
      </c>
    </row>
    <row r="154" spans="1:65" s="238" customFormat="1" x14ac:dyDescent="0.2">
      <c r="B154" s="239"/>
      <c r="D154" s="240" t="s">
        <v>152</v>
      </c>
      <c r="E154" s="241" t="s">
        <v>1</v>
      </c>
      <c r="F154" s="242" t="s">
        <v>190</v>
      </c>
      <c r="H154" s="243">
        <v>26.76</v>
      </c>
      <c r="I154" s="80"/>
      <c r="L154" s="239"/>
      <c r="M154" s="244"/>
      <c r="N154" s="245"/>
      <c r="O154" s="245"/>
      <c r="P154" s="245"/>
      <c r="Q154" s="245"/>
      <c r="R154" s="245"/>
      <c r="S154" s="245"/>
      <c r="T154" s="246"/>
      <c r="AT154" s="241" t="s">
        <v>152</v>
      </c>
      <c r="AU154" s="241" t="s">
        <v>86</v>
      </c>
      <c r="AV154" s="238" t="s">
        <v>86</v>
      </c>
      <c r="AW154" s="238" t="s">
        <v>32</v>
      </c>
      <c r="AX154" s="238" t="s">
        <v>76</v>
      </c>
      <c r="AY154" s="241" t="s">
        <v>144</v>
      </c>
    </row>
    <row r="155" spans="1:65" s="247" customFormat="1" x14ac:dyDescent="0.2">
      <c r="B155" s="248"/>
      <c r="D155" s="240" t="s">
        <v>152</v>
      </c>
      <c r="E155" s="249" t="s">
        <v>90</v>
      </c>
      <c r="F155" s="250" t="s">
        <v>154</v>
      </c>
      <c r="H155" s="251">
        <v>26.76</v>
      </c>
      <c r="I155" s="81"/>
      <c r="L155" s="248"/>
      <c r="M155" s="252"/>
      <c r="N155" s="253"/>
      <c r="O155" s="253"/>
      <c r="P155" s="253"/>
      <c r="Q155" s="253"/>
      <c r="R155" s="253"/>
      <c r="S155" s="253"/>
      <c r="T155" s="254"/>
      <c r="AT155" s="249" t="s">
        <v>152</v>
      </c>
      <c r="AU155" s="249" t="s">
        <v>86</v>
      </c>
      <c r="AV155" s="247" t="s">
        <v>150</v>
      </c>
      <c r="AW155" s="247" t="s">
        <v>32</v>
      </c>
      <c r="AX155" s="247" t="s">
        <v>84</v>
      </c>
      <c r="AY155" s="249" t="s">
        <v>144</v>
      </c>
    </row>
    <row r="156" spans="1:65" s="144" customFormat="1" ht="21.6" customHeight="1" x14ac:dyDescent="0.2">
      <c r="A156" s="141"/>
      <c r="B156" s="142"/>
      <c r="C156" s="224" t="s">
        <v>191</v>
      </c>
      <c r="D156" s="224" t="s">
        <v>146</v>
      </c>
      <c r="E156" s="225" t="s">
        <v>192</v>
      </c>
      <c r="F156" s="226" t="s">
        <v>193</v>
      </c>
      <c r="G156" s="227" t="s">
        <v>149</v>
      </c>
      <c r="H156" s="228">
        <v>0.14399999999999999</v>
      </c>
      <c r="I156" s="79"/>
      <c r="J156" s="229">
        <f>ROUND(I156*H156,2)</f>
        <v>0</v>
      </c>
      <c r="K156" s="230"/>
      <c r="L156" s="142"/>
      <c r="M156" s="231" t="s">
        <v>1</v>
      </c>
      <c r="N156" s="232" t="s">
        <v>41</v>
      </c>
      <c r="O156" s="233"/>
      <c r="P156" s="234">
        <f>O156*H156</f>
        <v>0</v>
      </c>
      <c r="Q156" s="234">
        <v>0</v>
      </c>
      <c r="R156" s="234">
        <f>Q156*H156</f>
        <v>0</v>
      </c>
      <c r="S156" s="234">
        <v>0</v>
      </c>
      <c r="T156" s="235">
        <f>S156*H156</f>
        <v>0</v>
      </c>
      <c r="U156" s="141"/>
      <c r="V156" s="141"/>
      <c r="W156" s="141"/>
      <c r="X156" s="141"/>
      <c r="Y156" s="141"/>
      <c r="Z156" s="141"/>
      <c r="AA156" s="141"/>
      <c r="AB156" s="141"/>
      <c r="AC156" s="141"/>
      <c r="AD156" s="141"/>
      <c r="AE156" s="141"/>
      <c r="AR156" s="236" t="s">
        <v>150</v>
      </c>
      <c r="AT156" s="236" t="s">
        <v>146</v>
      </c>
      <c r="AU156" s="236" t="s">
        <v>86</v>
      </c>
      <c r="AY156" s="131" t="s">
        <v>144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31" t="s">
        <v>84</v>
      </c>
      <c r="BK156" s="237">
        <f>ROUND(I156*H156,2)</f>
        <v>0</v>
      </c>
      <c r="BL156" s="131" t="s">
        <v>150</v>
      </c>
      <c r="BM156" s="236" t="s">
        <v>194</v>
      </c>
    </row>
    <row r="157" spans="1:65" s="255" customFormat="1" x14ac:dyDescent="0.2">
      <c r="B157" s="256"/>
      <c r="D157" s="240" t="s">
        <v>152</v>
      </c>
      <c r="E157" s="257" t="s">
        <v>1</v>
      </c>
      <c r="F157" s="258" t="s">
        <v>195</v>
      </c>
      <c r="H157" s="257" t="s">
        <v>1</v>
      </c>
      <c r="I157" s="82"/>
      <c r="L157" s="256"/>
      <c r="M157" s="259"/>
      <c r="N157" s="260"/>
      <c r="O157" s="260"/>
      <c r="P157" s="260"/>
      <c r="Q157" s="260"/>
      <c r="R157" s="260"/>
      <c r="S157" s="260"/>
      <c r="T157" s="261"/>
      <c r="AT157" s="257" t="s">
        <v>152</v>
      </c>
      <c r="AU157" s="257" t="s">
        <v>86</v>
      </c>
      <c r="AV157" s="255" t="s">
        <v>84</v>
      </c>
      <c r="AW157" s="255" t="s">
        <v>32</v>
      </c>
      <c r="AX157" s="255" t="s">
        <v>76</v>
      </c>
      <c r="AY157" s="257" t="s">
        <v>144</v>
      </c>
    </row>
    <row r="158" spans="1:65" s="238" customFormat="1" x14ac:dyDescent="0.2">
      <c r="B158" s="239"/>
      <c r="D158" s="240" t="s">
        <v>152</v>
      </c>
      <c r="E158" s="241" t="s">
        <v>1</v>
      </c>
      <c r="F158" s="242" t="s">
        <v>196</v>
      </c>
      <c r="H158" s="243">
        <v>0.14399999999999999</v>
      </c>
      <c r="I158" s="80"/>
      <c r="L158" s="239"/>
      <c r="M158" s="244"/>
      <c r="N158" s="245"/>
      <c r="O158" s="245"/>
      <c r="P158" s="245"/>
      <c r="Q158" s="245"/>
      <c r="R158" s="245"/>
      <c r="S158" s="245"/>
      <c r="T158" s="246"/>
      <c r="AT158" s="241" t="s">
        <v>152</v>
      </c>
      <c r="AU158" s="241" t="s">
        <v>86</v>
      </c>
      <c r="AV158" s="238" t="s">
        <v>86</v>
      </c>
      <c r="AW158" s="238" t="s">
        <v>32</v>
      </c>
      <c r="AX158" s="238" t="s">
        <v>84</v>
      </c>
      <c r="AY158" s="241" t="s">
        <v>144</v>
      </c>
    </row>
    <row r="159" spans="1:65" s="144" customFormat="1" ht="21.6" customHeight="1" x14ac:dyDescent="0.2">
      <c r="A159" s="141"/>
      <c r="B159" s="142"/>
      <c r="C159" s="224" t="s">
        <v>197</v>
      </c>
      <c r="D159" s="224" t="s">
        <v>146</v>
      </c>
      <c r="E159" s="225" t="s">
        <v>198</v>
      </c>
      <c r="F159" s="226" t="s">
        <v>199</v>
      </c>
      <c r="G159" s="227" t="s">
        <v>200</v>
      </c>
      <c r="H159" s="228">
        <v>0.48</v>
      </c>
      <c r="I159" s="79"/>
      <c r="J159" s="229">
        <f>ROUND(I159*H159,2)</f>
        <v>0</v>
      </c>
      <c r="K159" s="230"/>
      <c r="L159" s="142"/>
      <c r="M159" s="231" t="s">
        <v>1</v>
      </c>
      <c r="N159" s="232" t="s">
        <v>41</v>
      </c>
      <c r="O159" s="233"/>
      <c r="P159" s="234">
        <f>O159*H159</f>
        <v>0</v>
      </c>
      <c r="Q159" s="234">
        <v>6.3200000000000001E-3</v>
      </c>
      <c r="R159" s="234">
        <f>Q159*H159</f>
        <v>3.0336E-3</v>
      </c>
      <c r="S159" s="234">
        <v>0</v>
      </c>
      <c r="T159" s="235">
        <f>S159*H159</f>
        <v>0</v>
      </c>
      <c r="U159" s="141"/>
      <c r="V159" s="141"/>
      <c r="W159" s="141"/>
      <c r="X159" s="141"/>
      <c r="Y159" s="141"/>
      <c r="Z159" s="141"/>
      <c r="AA159" s="141"/>
      <c r="AB159" s="141"/>
      <c r="AC159" s="141"/>
      <c r="AD159" s="141"/>
      <c r="AE159" s="141"/>
      <c r="AR159" s="236" t="s">
        <v>150</v>
      </c>
      <c r="AT159" s="236" t="s">
        <v>146</v>
      </c>
      <c r="AU159" s="236" t="s">
        <v>86</v>
      </c>
      <c r="AY159" s="131" t="s">
        <v>144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31" t="s">
        <v>84</v>
      </c>
      <c r="BK159" s="237">
        <f>ROUND(I159*H159,2)</f>
        <v>0</v>
      </c>
      <c r="BL159" s="131" t="s">
        <v>150</v>
      </c>
      <c r="BM159" s="236" t="s">
        <v>201</v>
      </c>
    </row>
    <row r="160" spans="1:65" s="238" customFormat="1" x14ac:dyDescent="0.2">
      <c r="B160" s="239"/>
      <c r="D160" s="240" t="s">
        <v>152</v>
      </c>
      <c r="E160" s="241" t="s">
        <v>1</v>
      </c>
      <c r="F160" s="242" t="s">
        <v>202</v>
      </c>
      <c r="H160" s="243">
        <v>0.48</v>
      </c>
      <c r="I160" s="80"/>
      <c r="L160" s="239"/>
      <c r="M160" s="244"/>
      <c r="N160" s="245"/>
      <c r="O160" s="245"/>
      <c r="P160" s="245"/>
      <c r="Q160" s="245"/>
      <c r="R160" s="245"/>
      <c r="S160" s="245"/>
      <c r="T160" s="246"/>
      <c r="AT160" s="241" t="s">
        <v>152</v>
      </c>
      <c r="AU160" s="241" t="s">
        <v>86</v>
      </c>
      <c r="AV160" s="238" t="s">
        <v>86</v>
      </c>
      <c r="AW160" s="238" t="s">
        <v>32</v>
      </c>
      <c r="AX160" s="238" t="s">
        <v>84</v>
      </c>
      <c r="AY160" s="241" t="s">
        <v>144</v>
      </c>
    </row>
    <row r="161" spans="1:65" s="211" customFormat="1" ht="22.8" customHeight="1" x14ac:dyDescent="0.25">
      <c r="B161" s="212"/>
      <c r="D161" s="213" t="s">
        <v>75</v>
      </c>
      <c r="E161" s="222" t="s">
        <v>183</v>
      </c>
      <c r="F161" s="222" t="s">
        <v>203</v>
      </c>
      <c r="I161" s="78"/>
      <c r="J161" s="223">
        <f>BK161</f>
        <v>0</v>
      </c>
      <c r="L161" s="212"/>
      <c r="M161" s="216"/>
      <c r="N161" s="217"/>
      <c r="O161" s="217"/>
      <c r="P161" s="218">
        <f>SUM(P162:P254)</f>
        <v>0</v>
      </c>
      <c r="Q161" s="217"/>
      <c r="R161" s="218">
        <f>SUM(R162:R254)</f>
        <v>0.75940590000000008</v>
      </c>
      <c r="S161" s="217"/>
      <c r="T161" s="219">
        <f>SUM(T162:T254)</f>
        <v>0</v>
      </c>
      <c r="AR161" s="213" t="s">
        <v>84</v>
      </c>
      <c r="AT161" s="220" t="s">
        <v>75</v>
      </c>
      <c r="AU161" s="220" t="s">
        <v>84</v>
      </c>
      <c r="AY161" s="213" t="s">
        <v>144</v>
      </c>
      <c r="BK161" s="221">
        <f>SUM(BK162:BK254)</f>
        <v>0</v>
      </c>
    </row>
    <row r="162" spans="1:65" s="144" customFormat="1" ht="21.6" customHeight="1" x14ac:dyDescent="0.2">
      <c r="A162" s="141"/>
      <c r="B162" s="142"/>
      <c r="C162" s="224" t="s">
        <v>204</v>
      </c>
      <c r="D162" s="224" t="s">
        <v>146</v>
      </c>
      <c r="E162" s="225" t="s">
        <v>205</v>
      </c>
      <c r="F162" s="226" t="s">
        <v>206</v>
      </c>
      <c r="G162" s="227" t="s">
        <v>207</v>
      </c>
      <c r="H162" s="228">
        <v>4</v>
      </c>
      <c r="I162" s="79"/>
      <c r="J162" s="229">
        <f>ROUND(I162*H162,2)</f>
        <v>0</v>
      </c>
      <c r="K162" s="230"/>
      <c r="L162" s="142"/>
      <c r="M162" s="231" t="s">
        <v>1</v>
      </c>
      <c r="N162" s="232" t="s">
        <v>41</v>
      </c>
      <c r="O162" s="233"/>
      <c r="P162" s="234">
        <f>O162*H162</f>
        <v>0</v>
      </c>
      <c r="Q162" s="234">
        <v>1.67E-3</v>
      </c>
      <c r="R162" s="234">
        <f>Q162*H162</f>
        <v>6.6800000000000002E-3</v>
      </c>
      <c r="S162" s="234">
        <v>0</v>
      </c>
      <c r="T162" s="235">
        <f>S162*H162</f>
        <v>0</v>
      </c>
      <c r="U162" s="141"/>
      <c r="V162" s="141"/>
      <c r="W162" s="141"/>
      <c r="X162" s="141"/>
      <c r="Y162" s="141"/>
      <c r="Z162" s="141"/>
      <c r="AA162" s="141"/>
      <c r="AB162" s="141"/>
      <c r="AC162" s="141"/>
      <c r="AD162" s="141"/>
      <c r="AE162" s="141"/>
      <c r="AR162" s="236" t="s">
        <v>150</v>
      </c>
      <c r="AT162" s="236" t="s">
        <v>146</v>
      </c>
      <c r="AU162" s="236" t="s">
        <v>86</v>
      </c>
      <c r="AY162" s="131" t="s">
        <v>144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31" t="s">
        <v>84</v>
      </c>
      <c r="BK162" s="237">
        <f>ROUND(I162*H162,2)</f>
        <v>0</v>
      </c>
      <c r="BL162" s="131" t="s">
        <v>150</v>
      </c>
      <c r="BM162" s="236" t="s">
        <v>208</v>
      </c>
    </row>
    <row r="163" spans="1:65" s="238" customFormat="1" x14ac:dyDescent="0.2">
      <c r="B163" s="239"/>
      <c r="D163" s="240" t="s">
        <v>152</v>
      </c>
      <c r="E163" s="241" t="s">
        <v>1</v>
      </c>
      <c r="F163" s="242" t="s">
        <v>150</v>
      </c>
      <c r="H163" s="243">
        <v>4</v>
      </c>
      <c r="I163" s="80"/>
      <c r="L163" s="239"/>
      <c r="M163" s="244"/>
      <c r="N163" s="245"/>
      <c r="O163" s="245"/>
      <c r="P163" s="245"/>
      <c r="Q163" s="245"/>
      <c r="R163" s="245"/>
      <c r="S163" s="245"/>
      <c r="T163" s="246"/>
      <c r="AT163" s="241" t="s">
        <v>152</v>
      </c>
      <c r="AU163" s="241" t="s">
        <v>86</v>
      </c>
      <c r="AV163" s="238" t="s">
        <v>86</v>
      </c>
      <c r="AW163" s="238" t="s">
        <v>32</v>
      </c>
      <c r="AX163" s="238" t="s">
        <v>84</v>
      </c>
      <c r="AY163" s="241" t="s">
        <v>144</v>
      </c>
    </row>
    <row r="164" spans="1:65" s="144" customFormat="1" ht="21.6" customHeight="1" x14ac:dyDescent="0.2">
      <c r="A164" s="141"/>
      <c r="B164" s="142"/>
      <c r="C164" s="262" t="s">
        <v>209</v>
      </c>
      <c r="D164" s="262" t="s">
        <v>179</v>
      </c>
      <c r="E164" s="263" t="s">
        <v>210</v>
      </c>
      <c r="F164" s="264" t="s">
        <v>211</v>
      </c>
      <c r="G164" s="265" t="s">
        <v>207</v>
      </c>
      <c r="H164" s="266">
        <v>2.02</v>
      </c>
      <c r="I164" s="83"/>
      <c r="J164" s="267">
        <f>ROUND(I164*H164,2)</f>
        <v>0</v>
      </c>
      <c r="K164" s="268"/>
      <c r="L164" s="269"/>
      <c r="M164" s="270" t="s">
        <v>1</v>
      </c>
      <c r="N164" s="271" t="s">
        <v>41</v>
      </c>
      <c r="O164" s="233"/>
      <c r="P164" s="234">
        <f>O164*H164</f>
        <v>0</v>
      </c>
      <c r="Q164" s="234">
        <v>7.9000000000000008E-3</v>
      </c>
      <c r="R164" s="234">
        <f>Q164*H164</f>
        <v>1.5958000000000003E-2</v>
      </c>
      <c r="S164" s="234">
        <v>0</v>
      </c>
      <c r="T164" s="235">
        <f>S164*H164</f>
        <v>0</v>
      </c>
      <c r="U164" s="141"/>
      <c r="V164" s="141"/>
      <c r="W164" s="141"/>
      <c r="X164" s="141"/>
      <c r="Y164" s="141"/>
      <c r="Z164" s="141"/>
      <c r="AA164" s="141"/>
      <c r="AB164" s="141"/>
      <c r="AC164" s="141"/>
      <c r="AD164" s="141"/>
      <c r="AE164" s="141"/>
      <c r="AR164" s="236" t="s">
        <v>183</v>
      </c>
      <c r="AT164" s="236" t="s">
        <v>179</v>
      </c>
      <c r="AU164" s="236" t="s">
        <v>86</v>
      </c>
      <c r="AY164" s="131" t="s">
        <v>144</v>
      </c>
      <c r="BE164" s="237">
        <f>IF(N164="základní",J164,0)</f>
        <v>0</v>
      </c>
      <c r="BF164" s="237">
        <f>IF(N164="snížená",J164,0)</f>
        <v>0</v>
      </c>
      <c r="BG164" s="237">
        <f>IF(N164="zákl. přenesená",J164,0)</f>
        <v>0</v>
      </c>
      <c r="BH164" s="237">
        <f>IF(N164="sníž. přenesená",J164,0)</f>
        <v>0</v>
      </c>
      <c r="BI164" s="237">
        <f>IF(N164="nulová",J164,0)</f>
        <v>0</v>
      </c>
      <c r="BJ164" s="131" t="s">
        <v>84</v>
      </c>
      <c r="BK164" s="237">
        <f>ROUND(I164*H164,2)</f>
        <v>0</v>
      </c>
      <c r="BL164" s="131" t="s">
        <v>150</v>
      </c>
      <c r="BM164" s="236" t="s">
        <v>212</v>
      </c>
    </row>
    <row r="165" spans="1:65" s="238" customFormat="1" x14ac:dyDescent="0.2">
      <c r="B165" s="239"/>
      <c r="D165" s="240" t="s">
        <v>152</v>
      </c>
      <c r="E165" s="241" t="s">
        <v>1</v>
      </c>
      <c r="F165" s="242" t="s">
        <v>213</v>
      </c>
      <c r="H165" s="243">
        <v>2.02</v>
      </c>
      <c r="I165" s="80"/>
      <c r="L165" s="239"/>
      <c r="M165" s="244"/>
      <c r="N165" s="245"/>
      <c r="O165" s="245"/>
      <c r="P165" s="245"/>
      <c r="Q165" s="245"/>
      <c r="R165" s="245"/>
      <c r="S165" s="245"/>
      <c r="T165" s="246"/>
      <c r="AT165" s="241" t="s">
        <v>152</v>
      </c>
      <c r="AU165" s="241" t="s">
        <v>86</v>
      </c>
      <c r="AV165" s="238" t="s">
        <v>86</v>
      </c>
      <c r="AW165" s="238" t="s">
        <v>32</v>
      </c>
      <c r="AX165" s="238" t="s">
        <v>84</v>
      </c>
      <c r="AY165" s="241" t="s">
        <v>144</v>
      </c>
    </row>
    <row r="166" spans="1:65" s="144" customFormat="1" ht="32.4" customHeight="1" x14ac:dyDescent="0.2">
      <c r="A166" s="141"/>
      <c r="B166" s="142"/>
      <c r="C166" s="262" t="s">
        <v>214</v>
      </c>
      <c r="D166" s="262" t="s">
        <v>179</v>
      </c>
      <c r="E166" s="263" t="s">
        <v>215</v>
      </c>
      <c r="F166" s="264" t="s">
        <v>216</v>
      </c>
      <c r="G166" s="265" t="s">
        <v>207</v>
      </c>
      <c r="H166" s="266">
        <v>2.02</v>
      </c>
      <c r="I166" s="83"/>
      <c r="J166" s="267">
        <f>ROUND(I166*H166,2)</f>
        <v>0</v>
      </c>
      <c r="K166" s="268"/>
      <c r="L166" s="269"/>
      <c r="M166" s="270" t="s">
        <v>1</v>
      </c>
      <c r="N166" s="271" t="s">
        <v>41</v>
      </c>
      <c r="O166" s="233"/>
      <c r="P166" s="234">
        <f>O166*H166</f>
        <v>0</v>
      </c>
      <c r="Q166" s="234">
        <v>4.8999999999999998E-3</v>
      </c>
      <c r="R166" s="234">
        <f>Q166*H166</f>
        <v>9.8980000000000005E-3</v>
      </c>
      <c r="S166" s="234">
        <v>0</v>
      </c>
      <c r="T166" s="235">
        <f>S166*H166</f>
        <v>0</v>
      </c>
      <c r="U166" s="141"/>
      <c r="V166" s="141"/>
      <c r="W166" s="141"/>
      <c r="X166" s="141"/>
      <c r="Y166" s="141"/>
      <c r="Z166" s="141"/>
      <c r="AA166" s="141"/>
      <c r="AB166" s="141"/>
      <c r="AC166" s="141"/>
      <c r="AD166" s="141"/>
      <c r="AE166" s="141"/>
      <c r="AR166" s="236" t="s">
        <v>183</v>
      </c>
      <c r="AT166" s="236" t="s">
        <v>179</v>
      </c>
      <c r="AU166" s="236" t="s">
        <v>86</v>
      </c>
      <c r="AY166" s="131" t="s">
        <v>144</v>
      </c>
      <c r="BE166" s="237">
        <f>IF(N166="základní",J166,0)</f>
        <v>0</v>
      </c>
      <c r="BF166" s="237">
        <f>IF(N166="snížená",J166,0)</f>
        <v>0</v>
      </c>
      <c r="BG166" s="237">
        <f>IF(N166="zákl. přenesená",J166,0)</f>
        <v>0</v>
      </c>
      <c r="BH166" s="237">
        <f>IF(N166="sníž. přenesená",J166,0)</f>
        <v>0</v>
      </c>
      <c r="BI166" s="237">
        <f>IF(N166="nulová",J166,0)</f>
        <v>0</v>
      </c>
      <c r="BJ166" s="131" t="s">
        <v>84</v>
      </c>
      <c r="BK166" s="237">
        <f>ROUND(I166*H166,2)</f>
        <v>0</v>
      </c>
      <c r="BL166" s="131" t="s">
        <v>150</v>
      </c>
      <c r="BM166" s="236" t="s">
        <v>217</v>
      </c>
    </row>
    <row r="167" spans="1:65" s="238" customFormat="1" x14ac:dyDescent="0.2">
      <c r="B167" s="239"/>
      <c r="D167" s="240" t="s">
        <v>152</v>
      </c>
      <c r="E167" s="241" t="s">
        <v>1</v>
      </c>
      <c r="F167" s="242" t="s">
        <v>213</v>
      </c>
      <c r="H167" s="243">
        <v>2.02</v>
      </c>
      <c r="I167" s="80"/>
      <c r="L167" s="239"/>
      <c r="M167" s="244"/>
      <c r="N167" s="245"/>
      <c r="O167" s="245"/>
      <c r="P167" s="245"/>
      <c r="Q167" s="245"/>
      <c r="R167" s="245"/>
      <c r="S167" s="245"/>
      <c r="T167" s="246"/>
      <c r="AT167" s="241" t="s">
        <v>152</v>
      </c>
      <c r="AU167" s="241" t="s">
        <v>86</v>
      </c>
      <c r="AV167" s="238" t="s">
        <v>86</v>
      </c>
      <c r="AW167" s="238" t="s">
        <v>32</v>
      </c>
      <c r="AX167" s="238" t="s">
        <v>84</v>
      </c>
      <c r="AY167" s="241" t="s">
        <v>144</v>
      </c>
    </row>
    <row r="168" spans="1:65" s="144" customFormat="1" ht="32.4" customHeight="1" x14ac:dyDescent="0.2">
      <c r="A168" s="141"/>
      <c r="B168" s="142"/>
      <c r="C168" s="224" t="s">
        <v>218</v>
      </c>
      <c r="D168" s="224" t="s">
        <v>146</v>
      </c>
      <c r="E168" s="225" t="s">
        <v>219</v>
      </c>
      <c r="F168" s="226" t="s">
        <v>220</v>
      </c>
      <c r="G168" s="227" t="s">
        <v>207</v>
      </c>
      <c r="H168" s="228">
        <v>6</v>
      </c>
      <c r="I168" s="79"/>
      <c r="J168" s="229">
        <f>ROUND(I168*H168,2)</f>
        <v>0</v>
      </c>
      <c r="K168" s="230"/>
      <c r="L168" s="142"/>
      <c r="M168" s="231" t="s">
        <v>1</v>
      </c>
      <c r="N168" s="232" t="s">
        <v>41</v>
      </c>
      <c r="O168" s="233"/>
      <c r="P168" s="234">
        <f>O168*H168</f>
        <v>0</v>
      </c>
      <c r="Q168" s="234">
        <v>0</v>
      </c>
      <c r="R168" s="234">
        <f>Q168*H168</f>
        <v>0</v>
      </c>
      <c r="S168" s="234">
        <v>0</v>
      </c>
      <c r="T168" s="235">
        <f>S168*H168</f>
        <v>0</v>
      </c>
      <c r="U168" s="141"/>
      <c r="V168" s="141"/>
      <c r="W168" s="141"/>
      <c r="X168" s="141"/>
      <c r="Y168" s="141"/>
      <c r="Z168" s="141"/>
      <c r="AA168" s="141"/>
      <c r="AB168" s="141"/>
      <c r="AC168" s="141"/>
      <c r="AD168" s="141"/>
      <c r="AE168" s="141"/>
      <c r="AR168" s="236" t="s">
        <v>150</v>
      </c>
      <c r="AT168" s="236" t="s">
        <v>146</v>
      </c>
      <c r="AU168" s="236" t="s">
        <v>86</v>
      </c>
      <c r="AY168" s="131" t="s">
        <v>144</v>
      </c>
      <c r="BE168" s="237">
        <f>IF(N168="základní",J168,0)</f>
        <v>0</v>
      </c>
      <c r="BF168" s="237">
        <f>IF(N168="snížená",J168,0)</f>
        <v>0</v>
      </c>
      <c r="BG168" s="237">
        <f>IF(N168="zákl. přenesená",J168,0)</f>
        <v>0</v>
      </c>
      <c r="BH168" s="237">
        <f>IF(N168="sníž. přenesená",J168,0)</f>
        <v>0</v>
      </c>
      <c r="BI168" s="237">
        <f>IF(N168="nulová",J168,0)</f>
        <v>0</v>
      </c>
      <c r="BJ168" s="131" t="s">
        <v>84</v>
      </c>
      <c r="BK168" s="237">
        <f>ROUND(I168*H168,2)</f>
        <v>0</v>
      </c>
      <c r="BL168" s="131" t="s">
        <v>150</v>
      </c>
      <c r="BM168" s="236" t="s">
        <v>221</v>
      </c>
    </row>
    <row r="169" spans="1:65" s="238" customFormat="1" x14ac:dyDescent="0.2">
      <c r="B169" s="239"/>
      <c r="D169" s="240" t="s">
        <v>152</v>
      </c>
      <c r="E169" s="241" t="s">
        <v>1</v>
      </c>
      <c r="F169" s="242" t="s">
        <v>173</v>
      </c>
      <c r="H169" s="243">
        <v>6</v>
      </c>
      <c r="I169" s="80"/>
      <c r="L169" s="239"/>
      <c r="M169" s="244"/>
      <c r="N169" s="245"/>
      <c r="O169" s="245"/>
      <c r="P169" s="245"/>
      <c r="Q169" s="245"/>
      <c r="R169" s="245"/>
      <c r="S169" s="245"/>
      <c r="T169" s="246"/>
      <c r="AT169" s="241" t="s">
        <v>152</v>
      </c>
      <c r="AU169" s="241" t="s">
        <v>86</v>
      </c>
      <c r="AV169" s="238" t="s">
        <v>86</v>
      </c>
      <c r="AW169" s="238" t="s">
        <v>32</v>
      </c>
      <c r="AX169" s="238" t="s">
        <v>84</v>
      </c>
      <c r="AY169" s="241" t="s">
        <v>144</v>
      </c>
    </row>
    <row r="170" spans="1:65" s="144" customFormat="1" ht="32.4" customHeight="1" x14ac:dyDescent="0.2">
      <c r="A170" s="141"/>
      <c r="B170" s="142"/>
      <c r="C170" s="224" t="s">
        <v>8</v>
      </c>
      <c r="D170" s="224" t="s">
        <v>146</v>
      </c>
      <c r="E170" s="225" t="s">
        <v>222</v>
      </c>
      <c r="F170" s="226" t="s">
        <v>223</v>
      </c>
      <c r="G170" s="227" t="s">
        <v>207</v>
      </c>
      <c r="H170" s="228">
        <v>2</v>
      </c>
      <c r="I170" s="79"/>
      <c r="J170" s="229">
        <f>ROUND(I170*H170,2)</f>
        <v>0</v>
      </c>
      <c r="K170" s="230"/>
      <c r="L170" s="142"/>
      <c r="M170" s="231" t="s">
        <v>1</v>
      </c>
      <c r="N170" s="232" t="s">
        <v>41</v>
      </c>
      <c r="O170" s="233"/>
      <c r="P170" s="234">
        <f>O170*H170</f>
        <v>0</v>
      </c>
      <c r="Q170" s="234">
        <v>0</v>
      </c>
      <c r="R170" s="234">
        <f>Q170*H170</f>
        <v>0</v>
      </c>
      <c r="S170" s="234">
        <v>0</v>
      </c>
      <c r="T170" s="235">
        <f>S170*H170</f>
        <v>0</v>
      </c>
      <c r="U170" s="141"/>
      <c r="V170" s="141"/>
      <c r="W170" s="141"/>
      <c r="X170" s="141"/>
      <c r="Y170" s="141"/>
      <c r="Z170" s="141"/>
      <c r="AA170" s="141"/>
      <c r="AB170" s="141"/>
      <c r="AC170" s="141"/>
      <c r="AD170" s="141"/>
      <c r="AE170" s="141"/>
      <c r="AR170" s="236" t="s">
        <v>150</v>
      </c>
      <c r="AT170" s="236" t="s">
        <v>146</v>
      </c>
      <c r="AU170" s="236" t="s">
        <v>86</v>
      </c>
      <c r="AY170" s="131" t="s">
        <v>144</v>
      </c>
      <c r="BE170" s="237">
        <f>IF(N170="základní",J170,0)</f>
        <v>0</v>
      </c>
      <c r="BF170" s="237">
        <f>IF(N170="snížená",J170,0)</f>
        <v>0</v>
      </c>
      <c r="BG170" s="237">
        <f>IF(N170="zákl. přenesená",J170,0)</f>
        <v>0</v>
      </c>
      <c r="BH170" s="237">
        <f>IF(N170="sníž. přenesená",J170,0)</f>
        <v>0</v>
      </c>
      <c r="BI170" s="237">
        <f>IF(N170="nulová",J170,0)</f>
        <v>0</v>
      </c>
      <c r="BJ170" s="131" t="s">
        <v>84</v>
      </c>
      <c r="BK170" s="237">
        <f>ROUND(I170*H170,2)</f>
        <v>0</v>
      </c>
      <c r="BL170" s="131" t="s">
        <v>150</v>
      </c>
      <c r="BM170" s="236" t="s">
        <v>224</v>
      </c>
    </row>
    <row r="171" spans="1:65" s="238" customFormat="1" x14ac:dyDescent="0.2">
      <c r="B171" s="239"/>
      <c r="D171" s="240" t="s">
        <v>152</v>
      </c>
      <c r="E171" s="241" t="s">
        <v>1</v>
      </c>
      <c r="F171" s="242" t="s">
        <v>86</v>
      </c>
      <c r="H171" s="243">
        <v>2</v>
      </c>
      <c r="I171" s="80"/>
      <c r="L171" s="239"/>
      <c r="M171" s="244"/>
      <c r="N171" s="245"/>
      <c r="O171" s="245"/>
      <c r="P171" s="245"/>
      <c r="Q171" s="245"/>
      <c r="R171" s="245"/>
      <c r="S171" s="245"/>
      <c r="T171" s="246"/>
      <c r="AT171" s="241" t="s">
        <v>152</v>
      </c>
      <c r="AU171" s="241" t="s">
        <v>86</v>
      </c>
      <c r="AV171" s="238" t="s">
        <v>86</v>
      </c>
      <c r="AW171" s="238" t="s">
        <v>32</v>
      </c>
      <c r="AX171" s="238" t="s">
        <v>84</v>
      </c>
      <c r="AY171" s="241" t="s">
        <v>144</v>
      </c>
    </row>
    <row r="172" spans="1:65" s="144" customFormat="1" ht="21.6" customHeight="1" x14ac:dyDescent="0.2">
      <c r="A172" s="141"/>
      <c r="B172" s="142"/>
      <c r="C172" s="224" t="s">
        <v>225</v>
      </c>
      <c r="D172" s="224" t="s">
        <v>146</v>
      </c>
      <c r="E172" s="225" t="s">
        <v>226</v>
      </c>
      <c r="F172" s="226" t="s">
        <v>227</v>
      </c>
      <c r="G172" s="227" t="s">
        <v>207</v>
      </c>
      <c r="H172" s="228">
        <v>2</v>
      </c>
      <c r="I172" s="79"/>
      <c r="J172" s="229">
        <f>ROUND(I172*H172,2)</f>
        <v>0</v>
      </c>
      <c r="K172" s="230"/>
      <c r="L172" s="142"/>
      <c r="M172" s="231" t="s">
        <v>1</v>
      </c>
      <c r="N172" s="232" t="s">
        <v>41</v>
      </c>
      <c r="O172" s="233"/>
      <c r="P172" s="234">
        <f>O172*H172</f>
        <v>0</v>
      </c>
      <c r="Q172" s="234">
        <v>1.67E-3</v>
      </c>
      <c r="R172" s="234">
        <f>Q172*H172</f>
        <v>3.3400000000000001E-3</v>
      </c>
      <c r="S172" s="234">
        <v>0</v>
      </c>
      <c r="T172" s="235">
        <f>S172*H172</f>
        <v>0</v>
      </c>
      <c r="U172" s="141"/>
      <c r="V172" s="141"/>
      <c r="W172" s="141"/>
      <c r="X172" s="141"/>
      <c r="Y172" s="141"/>
      <c r="Z172" s="141"/>
      <c r="AA172" s="141"/>
      <c r="AB172" s="141"/>
      <c r="AC172" s="141"/>
      <c r="AD172" s="141"/>
      <c r="AE172" s="141"/>
      <c r="AR172" s="236" t="s">
        <v>150</v>
      </c>
      <c r="AT172" s="236" t="s">
        <v>146</v>
      </c>
      <c r="AU172" s="236" t="s">
        <v>86</v>
      </c>
      <c r="AY172" s="131" t="s">
        <v>144</v>
      </c>
      <c r="BE172" s="237">
        <f>IF(N172="základní",J172,0)</f>
        <v>0</v>
      </c>
      <c r="BF172" s="237">
        <f>IF(N172="snížená",J172,0)</f>
        <v>0</v>
      </c>
      <c r="BG172" s="237">
        <f>IF(N172="zákl. přenesená",J172,0)</f>
        <v>0</v>
      </c>
      <c r="BH172" s="237">
        <f>IF(N172="sníž. přenesená",J172,0)</f>
        <v>0</v>
      </c>
      <c r="BI172" s="237">
        <f>IF(N172="nulová",J172,0)</f>
        <v>0</v>
      </c>
      <c r="BJ172" s="131" t="s">
        <v>84</v>
      </c>
      <c r="BK172" s="237">
        <f>ROUND(I172*H172,2)</f>
        <v>0</v>
      </c>
      <c r="BL172" s="131" t="s">
        <v>150</v>
      </c>
      <c r="BM172" s="236" t="s">
        <v>228</v>
      </c>
    </row>
    <row r="173" spans="1:65" s="238" customFormat="1" x14ac:dyDescent="0.2">
      <c r="B173" s="239"/>
      <c r="D173" s="240" t="s">
        <v>152</v>
      </c>
      <c r="E173" s="241" t="s">
        <v>1</v>
      </c>
      <c r="F173" s="242" t="s">
        <v>229</v>
      </c>
      <c r="H173" s="243">
        <v>2</v>
      </c>
      <c r="I173" s="80"/>
      <c r="L173" s="239"/>
      <c r="M173" s="244"/>
      <c r="N173" s="245"/>
      <c r="O173" s="245"/>
      <c r="P173" s="245"/>
      <c r="Q173" s="245"/>
      <c r="R173" s="245"/>
      <c r="S173" s="245"/>
      <c r="T173" s="246"/>
      <c r="AT173" s="241" t="s">
        <v>152</v>
      </c>
      <c r="AU173" s="241" t="s">
        <v>86</v>
      </c>
      <c r="AV173" s="238" t="s">
        <v>86</v>
      </c>
      <c r="AW173" s="238" t="s">
        <v>32</v>
      </c>
      <c r="AX173" s="238" t="s">
        <v>84</v>
      </c>
      <c r="AY173" s="241" t="s">
        <v>144</v>
      </c>
    </row>
    <row r="174" spans="1:65" s="144" customFormat="1" ht="14.4" customHeight="1" x14ac:dyDescent="0.2">
      <c r="A174" s="141"/>
      <c r="B174" s="142"/>
      <c r="C174" s="262" t="s">
        <v>230</v>
      </c>
      <c r="D174" s="262" t="s">
        <v>179</v>
      </c>
      <c r="E174" s="263" t="s">
        <v>231</v>
      </c>
      <c r="F174" s="264" t="s">
        <v>232</v>
      </c>
      <c r="G174" s="265" t="s">
        <v>207</v>
      </c>
      <c r="H174" s="266">
        <v>1.01</v>
      </c>
      <c r="I174" s="83"/>
      <c r="J174" s="267">
        <f>ROUND(I174*H174,2)</f>
        <v>0</v>
      </c>
      <c r="K174" s="268"/>
      <c r="L174" s="269"/>
      <c r="M174" s="270" t="s">
        <v>1</v>
      </c>
      <c r="N174" s="271" t="s">
        <v>41</v>
      </c>
      <c r="O174" s="233"/>
      <c r="P174" s="234">
        <f>O174*H174</f>
        <v>0</v>
      </c>
      <c r="Q174" s="234">
        <v>2.8E-3</v>
      </c>
      <c r="R174" s="234">
        <f>Q174*H174</f>
        <v>2.8279999999999998E-3</v>
      </c>
      <c r="S174" s="234">
        <v>0</v>
      </c>
      <c r="T174" s="235">
        <f>S174*H174</f>
        <v>0</v>
      </c>
      <c r="U174" s="141"/>
      <c r="V174" s="141"/>
      <c r="W174" s="141"/>
      <c r="X174" s="141"/>
      <c r="Y174" s="141"/>
      <c r="Z174" s="141"/>
      <c r="AA174" s="141"/>
      <c r="AB174" s="141"/>
      <c r="AC174" s="141"/>
      <c r="AD174" s="141"/>
      <c r="AE174" s="141"/>
      <c r="AR174" s="236" t="s">
        <v>183</v>
      </c>
      <c r="AT174" s="236" t="s">
        <v>179</v>
      </c>
      <c r="AU174" s="236" t="s">
        <v>86</v>
      </c>
      <c r="AY174" s="131" t="s">
        <v>144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31" t="s">
        <v>84</v>
      </c>
      <c r="BK174" s="237">
        <f>ROUND(I174*H174,2)</f>
        <v>0</v>
      </c>
      <c r="BL174" s="131" t="s">
        <v>150</v>
      </c>
      <c r="BM174" s="236" t="s">
        <v>233</v>
      </c>
    </row>
    <row r="175" spans="1:65" s="238" customFormat="1" x14ac:dyDescent="0.2">
      <c r="B175" s="239"/>
      <c r="D175" s="240" t="s">
        <v>152</v>
      </c>
      <c r="E175" s="241" t="s">
        <v>1</v>
      </c>
      <c r="F175" s="242" t="s">
        <v>234</v>
      </c>
      <c r="H175" s="243">
        <v>1.01</v>
      </c>
      <c r="I175" s="80"/>
      <c r="L175" s="239"/>
      <c r="M175" s="244"/>
      <c r="N175" s="245"/>
      <c r="O175" s="245"/>
      <c r="P175" s="245"/>
      <c r="Q175" s="245"/>
      <c r="R175" s="245"/>
      <c r="S175" s="245"/>
      <c r="T175" s="246"/>
      <c r="AT175" s="241" t="s">
        <v>152</v>
      </c>
      <c r="AU175" s="241" t="s">
        <v>86</v>
      </c>
      <c r="AV175" s="238" t="s">
        <v>86</v>
      </c>
      <c r="AW175" s="238" t="s">
        <v>32</v>
      </c>
      <c r="AX175" s="238" t="s">
        <v>84</v>
      </c>
      <c r="AY175" s="241" t="s">
        <v>144</v>
      </c>
    </row>
    <row r="176" spans="1:65" s="144" customFormat="1" ht="14.4" customHeight="1" x14ac:dyDescent="0.2">
      <c r="A176" s="141"/>
      <c r="B176" s="142"/>
      <c r="C176" s="262" t="s">
        <v>235</v>
      </c>
      <c r="D176" s="262" t="s">
        <v>179</v>
      </c>
      <c r="E176" s="263" t="s">
        <v>236</v>
      </c>
      <c r="F176" s="264" t="s">
        <v>237</v>
      </c>
      <c r="G176" s="265" t="s">
        <v>207</v>
      </c>
      <c r="H176" s="266">
        <v>1.01</v>
      </c>
      <c r="I176" s="83"/>
      <c r="J176" s="267">
        <f>ROUND(I176*H176,2)</f>
        <v>0</v>
      </c>
      <c r="K176" s="268"/>
      <c r="L176" s="269"/>
      <c r="M176" s="270" t="s">
        <v>1</v>
      </c>
      <c r="N176" s="271" t="s">
        <v>41</v>
      </c>
      <c r="O176" s="233"/>
      <c r="P176" s="234">
        <f>O176*H176</f>
        <v>0</v>
      </c>
      <c r="Q176" s="234">
        <v>2.8E-3</v>
      </c>
      <c r="R176" s="234">
        <f>Q176*H176</f>
        <v>2.8279999999999998E-3</v>
      </c>
      <c r="S176" s="234">
        <v>0</v>
      </c>
      <c r="T176" s="235">
        <f>S176*H176</f>
        <v>0</v>
      </c>
      <c r="U176" s="141"/>
      <c r="V176" s="141"/>
      <c r="W176" s="141"/>
      <c r="X176" s="141"/>
      <c r="Y176" s="141"/>
      <c r="Z176" s="141"/>
      <c r="AA176" s="141"/>
      <c r="AB176" s="141"/>
      <c r="AC176" s="141"/>
      <c r="AD176" s="141"/>
      <c r="AE176" s="141"/>
      <c r="AR176" s="236" t="s">
        <v>183</v>
      </c>
      <c r="AT176" s="236" t="s">
        <v>179</v>
      </c>
      <c r="AU176" s="236" t="s">
        <v>86</v>
      </c>
      <c r="AY176" s="131" t="s">
        <v>144</v>
      </c>
      <c r="BE176" s="237">
        <f>IF(N176="základní",J176,0)</f>
        <v>0</v>
      </c>
      <c r="BF176" s="237">
        <f>IF(N176="snížená",J176,0)</f>
        <v>0</v>
      </c>
      <c r="BG176" s="237">
        <f>IF(N176="zákl. přenesená",J176,0)</f>
        <v>0</v>
      </c>
      <c r="BH176" s="237">
        <f>IF(N176="sníž. přenesená",J176,0)</f>
        <v>0</v>
      </c>
      <c r="BI176" s="237">
        <f>IF(N176="nulová",J176,0)</f>
        <v>0</v>
      </c>
      <c r="BJ176" s="131" t="s">
        <v>84</v>
      </c>
      <c r="BK176" s="237">
        <f>ROUND(I176*H176,2)</f>
        <v>0</v>
      </c>
      <c r="BL176" s="131" t="s">
        <v>150</v>
      </c>
      <c r="BM176" s="236" t="s">
        <v>238</v>
      </c>
    </row>
    <row r="177" spans="1:65" s="238" customFormat="1" x14ac:dyDescent="0.2">
      <c r="B177" s="239"/>
      <c r="D177" s="240" t="s">
        <v>152</v>
      </c>
      <c r="E177" s="241" t="s">
        <v>1</v>
      </c>
      <c r="F177" s="242" t="s">
        <v>234</v>
      </c>
      <c r="H177" s="243">
        <v>1.01</v>
      </c>
      <c r="I177" s="80"/>
      <c r="L177" s="239"/>
      <c r="M177" s="244"/>
      <c r="N177" s="245"/>
      <c r="O177" s="245"/>
      <c r="P177" s="245"/>
      <c r="Q177" s="245"/>
      <c r="R177" s="245"/>
      <c r="S177" s="245"/>
      <c r="T177" s="246"/>
      <c r="AT177" s="241" t="s">
        <v>152</v>
      </c>
      <c r="AU177" s="241" t="s">
        <v>86</v>
      </c>
      <c r="AV177" s="238" t="s">
        <v>86</v>
      </c>
      <c r="AW177" s="238" t="s">
        <v>32</v>
      </c>
      <c r="AX177" s="238" t="s">
        <v>84</v>
      </c>
      <c r="AY177" s="241" t="s">
        <v>144</v>
      </c>
    </row>
    <row r="178" spans="1:65" s="144" customFormat="1" ht="21.6" customHeight="1" x14ac:dyDescent="0.2">
      <c r="A178" s="141"/>
      <c r="B178" s="142"/>
      <c r="C178" s="224" t="s">
        <v>239</v>
      </c>
      <c r="D178" s="224" t="s">
        <v>146</v>
      </c>
      <c r="E178" s="225" t="s">
        <v>240</v>
      </c>
      <c r="F178" s="226" t="s">
        <v>241</v>
      </c>
      <c r="G178" s="227" t="s">
        <v>207</v>
      </c>
      <c r="H178" s="228">
        <v>1</v>
      </c>
      <c r="I178" s="79"/>
      <c r="J178" s="229">
        <f>ROUND(I178*H178,2)</f>
        <v>0</v>
      </c>
      <c r="K178" s="230"/>
      <c r="L178" s="142"/>
      <c r="M178" s="231" t="s">
        <v>1</v>
      </c>
      <c r="N178" s="232" t="s">
        <v>41</v>
      </c>
      <c r="O178" s="233"/>
      <c r="P178" s="234">
        <f>O178*H178</f>
        <v>0</v>
      </c>
      <c r="Q178" s="234">
        <v>1.7099999999999999E-3</v>
      </c>
      <c r="R178" s="234">
        <f>Q178*H178</f>
        <v>1.7099999999999999E-3</v>
      </c>
      <c r="S178" s="234">
        <v>0</v>
      </c>
      <c r="T178" s="235">
        <f>S178*H178</f>
        <v>0</v>
      </c>
      <c r="U178" s="141"/>
      <c r="V178" s="141"/>
      <c r="W178" s="141"/>
      <c r="X178" s="141"/>
      <c r="Y178" s="141"/>
      <c r="Z178" s="141"/>
      <c r="AA178" s="141"/>
      <c r="AB178" s="141"/>
      <c r="AC178" s="141"/>
      <c r="AD178" s="141"/>
      <c r="AE178" s="141"/>
      <c r="AR178" s="236" t="s">
        <v>150</v>
      </c>
      <c r="AT178" s="236" t="s">
        <v>146</v>
      </c>
      <c r="AU178" s="236" t="s">
        <v>86</v>
      </c>
      <c r="AY178" s="131" t="s">
        <v>144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31" t="s">
        <v>84</v>
      </c>
      <c r="BK178" s="237">
        <f>ROUND(I178*H178,2)</f>
        <v>0</v>
      </c>
      <c r="BL178" s="131" t="s">
        <v>150</v>
      </c>
      <c r="BM178" s="236" t="s">
        <v>242</v>
      </c>
    </row>
    <row r="179" spans="1:65" s="238" customFormat="1" x14ac:dyDescent="0.2">
      <c r="B179" s="239"/>
      <c r="D179" s="240" t="s">
        <v>152</v>
      </c>
      <c r="E179" s="241" t="s">
        <v>1</v>
      </c>
      <c r="F179" s="242" t="s">
        <v>84</v>
      </c>
      <c r="H179" s="243">
        <v>1</v>
      </c>
      <c r="I179" s="80"/>
      <c r="L179" s="239"/>
      <c r="M179" s="244"/>
      <c r="N179" s="245"/>
      <c r="O179" s="245"/>
      <c r="P179" s="245"/>
      <c r="Q179" s="245"/>
      <c r="R179" s="245"/>
      <c r="S179" s="245"/>
      <c r="T179" s="246"/>
      <c r="AT179" s="241" t="s">
        <v>152</v>
      </c>
      <c r="AU179" s="241" t="s">
        <v>86</v>
      </c>
      <c r="AV179" s="238" t="s">
        <v>86</v>
      </c>
      <c r="AW179" s="238" t="s">
        <v>32</v>
      </c>
      <c r="AX179" s="238" t="s">
        <v>84</v>
      </c>
      <c r="AY179" s="241" t="s">
        <v>144</v>
      </c>
    </row>
    <row r="180" spans="1:65" s="144" customFormat="1" ht="21.6" customHeight="1" x14ac:dyDescent="0.2">
      <c r="A180" s="141"/>
      <c r="B180" s="142"/>
      <c r="C180" s="262" t="s">
        <v>243</v>
      </c>
      <c r="D180" s="262" t="s">
        <v>179</v>
      </c>
      <c r="E180" s="263" t="s">
        <v>244</v>
      </c>
      <c r="F180" s="264" t="s">
        <v>245</v>
      </c>
      <c r="G180" s="265" t="s">
        <v>207</v>
      </c>
      <c r="H180" s="266">
        <v>1.01</v>
      </c>
      <c r="I180" s="83"/>
      <c r="J180" s="267">
        <f>ROUND(I180*H180,2)</f>
        <v>0</v>
      </c>
      <c r="K180" s="268"/>
      <c r="L180" s="269"/>
      <c r="M180" s="270" t="s">
        <v>1</v>
      </c>
      <c r="N180" s="271" t="s">
        <v>41</v>
      </c>
      <c r="O180" s="233"/>
      <c r="P180" s="234">
        <f>O180*H180</f>
        <v>0</v>
      </c>
      <c r="Q180" s="234">
        <v>1.78E-2</v>
      </c>
      <c r="R180" s="234">
        <f>Q180*H180</f>
        <v>1.7978000000000001E-2</v>
      </c>
      <c r="S180" s="234">
        <v>0</v>
      </c>
      <c r="T180" s="235">
        <f>S180*H180</f>
        <v>0</v>
      </c>
      <c r="U180" s="141"/>
      <c r="V180" s="141"/>
      <c r="W180" s="141"/>
      <c r="X180" s="141"/>
      <c r="Y180" s="141"/>
      <c r="Z180" s="141"/>
      <c r="AA180" s="141"/>
      <c r="AB180" s="141"/>
      <c r="AC180" s="141"/>
      <c r="AD180" s="141"/>
      <c r="AE180" s="141"/>
      <c r="AR180" s="236" t="s">
        <v>183</v>
      </c>
      <c r="AT180" s="236" t="s">
        <v>179</v>
      </c>
      <c r="AU180" s="236" t="s">
        <v>86</v>
      </c>
      <c r="AY180" s="131" t="s">
        <v>144</v>
      </c>
      <c r="BE180" s="237">
        <f>IF(N180="základní",J180,0)</f>
        <v>0</v>
      </c>
      <c r="BF180" s="237">
        <f>IF(N180="snížená",J180,0)</f>
        <v>0</v>
      </c>
      <c r="BG180" s="237">
        <f>IF(N180="zákl. přenesená",J180,0)</f>
        <v>0</v>
      </c>
      <c r="BH180" s="237">
        <f>IF(N180="sníž. přenesená",J180,0)</f>
        <v>0</v>
      </c>
      <c r="BI180" s="237">
        <f>IF(N180="nulová",J180,0)</f>
        <v>0</v>
      </c>
      <c r="BJ180" s="131" t="s">
        <v>84</v>
      </c>
      <c r="BK180" s="237">
        <f>ROUND(I180*H180,2)</f>
        <v>0</v>
      </c>
      <c r="BL180" s="131" t="s">
        <v>150</v>
      </c>
      <c r="BM180" s="236" t="s">
        <v>246</v>
      </c>
    </row>
    <row r="181" spans="1:65" s="238" customFormat="1" x14ac:dyDescent="0.2">
      <c r="B181" s="239"/>
      <c r="D181" s="240" t="s">
        <v>152</v>
      </c>
      <c r="E181" s="241" t="s">
        <v>1</v>
      </c>
      <c r="F181" s="242" t="s">
        <v>234</v>
      </c>
      <c r="H181" s="243">
        <v>1.01</v>
      </c>
      <c r="I181" s="80"/>
      <c r="L181" s="239"/>
      <c r="M181" s="244"/>
      <c r="N181" s="245"/>
      <c r="O181" s="245"/>
      <c r="P181" s="245"/>
      <c r="Q181" s="245"/>
      <c r="R181" s="245"/>
      <c r="S181" s="245"/>
      <c r="T181" s="246"/>
      <c r="AT181" s="241" t="s">
        <v>152</v>
      </c>
      <c r="AU181" s="241" t="s">
        <v>86</v>
      </c>
      <c r="AV181" s="238" t="s">
        <v>86</v>
      </c>
      <c r="AW181" s="238" t="s">
        <v>32</v>
      </c>
      <c r="AX181" s="238" t="s">
        <v>84</v>
      </c>
      <c r="AY181" s="241" t="s">
        <v>144</v>
      </c>
    </row>
    <row r="182" spans="1:65" s="144" customFormat="1" ht="21.6" customHeight="1" x14ac:dyDescent="0.2">
      <c r="A182" s="141"/>
      <c r="B182" s="142"/>
      <c r="C182" s="224" t="s">
        <v>7</v>
      </c>
      <c r="D182" s="224" t="s">
        <v>146</v>
      </c>
      <c r="E182" s="225" t="s">
        <v>247</v>
      </c>
      <c r="F182" s="226" t="s">
        <v>248</v>
      </c>
      <c r="G182" s="227" t="s">
        <v>207</v>
      </c>
      <c r="H182" s="228">
        <v>3</v>
      </c>
      <c r="I182" s="79"/>
      <c r="J182" s="229">
        <f>ROUND(I182*H182,2)</f>
        <v>0</v>
      </c>
      <c r="K182" s="230"/>
      <c r="L182" s="142"/>
      <c r="M182" s="231" t="s">
        <v>1</v>
      </c>
      <c r="N182" s="232" t="s">
        <v>41</v>
      </c>
      <c r="O182" s="233"/>
      <c r="P182" s="234">
        <f>O182*H182</f>
        <v>0</v>
      </c>
      <c r="Q182" s="234">
        <v>2.96E-3</v>
      </c>
      <c r="R182" s="234">
        <f>Q182*H182</f>
        <v>8.879999999999999E-3</v>
      </c>
      <c r="S182" s="234">
        <v>0</v>
      </c>
      <c r="T182" s="235">
        <f>S182*H182</f>
        <v>0</v>
      </c>
      <c r="U182" s="141"/>
      <c r="V182" s="141"/>
      <c r="W182" s="141"/>
      <c r="X182" s="141"/>
      <c r="Y182" s="141"/>
      <c r="Z182" s="141"/>
      <c r="AA182" s="141"/>
      <c r="AB182" s="141"/>
      <c r="AC182" s="141"/>
      <c r="AD182" s="141"/>
      <c r="AE182" s="141"/>
      <c r="AR182" s="236" t="s">
        <v>150</v>
      </c>
      <c r="AT182" s="236" t="s">
        <v>146</v>
      </c>
      <c r="AU182" s="236" t="s">
        <v>86</v>
      </c>
      <c r="AY182" s="131" t="s">
        <v>144</v>
      </c>
      <c r="BE182" s="237">
        <f>IF(N182="základní",J182,0)</f>
        <v>0</v>
      </c>
      <c r="BF182" s="237">
        <f>IF(N182="snížená",J182,0)</f>
        <v>0</v>
      </c>
      <c r="BG182" s="237">
        <f>IF(N182="zákl. přenesená",J182,0)</f>
        <v>0</v>
      </c>
      <c r="BH182" s="237">
        <f>IF(N182="sníž. přenesená",J182,0)</f>
        <v>0</v>
      </c>
      <c r="BI182" s="237">
        <f>IF(N182="nulová",J182,0)</f>
        <v>0</v>
      </c>
      <c r="BJ182" s="131" t="s">
        <v>84</v>
      </c>
      <c r="BK182" s="237">
        <f>ROUND(I182*H182,2)</f>
        <v>0</v>
      </c>
      <c r="BL182" s="131" t="s">
        <v>150</v>
      </c>
      <c r="BM182" s="236" t="s">
        <v>249</v>
      </c>
    </row>
    <row r="183" spans="1:65" s="238" customFormat="1" x14ac:dyDescent="0.2">
      <c r="B183" s="239"/>
      <c r="D183" s="240" t="s">
        <v>152</v>
      </c>
      <c r="E183" s="241" t="s">
        <v>1</v>
      </c>
      <c r="F183" s="242" t="s">
        <v>159</v>
      </c>
      <c r="H183" s="243">
        <v>3</v>
      </c>
      <c r="I183" s="80"/>
      <c r="L183" s="239"/>
      <c r="M183" s="244"/>
      <c r="N183" s="245"/>
      <c r="O183" s="245"/>
      <c r="P183" s="245"/>
      <c r="Q183" s="245"/>
      <c r="R183" s="245"/>
      <c r="S183" s="245"/>
      <c r="T183" s="246"/>
      <c r="AT183" s="241" t="s">
        <v>152</v>
      </c>
      <c r="AU183" s="241" t="s">
        <v>86</v>
      </c>
      <c r="AV183" s="238" t="s">
        <v>86</v>
      </c>
      <c r="AW183" s="238" t="s">
        <v>32</v>
      </c>
      <c r="AX183" s="238" t="s">
        <v>84</v>
      </c>
      <c r="AY183" s="241" t="s">
        <v>144</v>
      </c>
    </row>
    <row r="184" spans="1:65" s="144" customFormat="1" ht="21.6" customHeight="1" x14ac:dyDescent="0.2">
      <c r="A184" s="141"/>
      <c r="B184" s="142"/>
      <c r="C184" s="262" t="s">
        <v>250</v>
      </c>
      <c r="D184" s="262" t="s">
        <v>179</v>
      </c>
      <c r="E184" s="263" t="s">
        <v>251</v>
      </c>
      <c r="F184" s="264" t="s">
        <v>252</v>
      </c>
      <c r="G184" s="265" t="s">
        <v>207</v>
      </c>
      <c r="H184" s="266">
        <v>1.01</v>
      </c>
      <c r="I184" s="83"/>
      <c r="J184" s="267">
        <f>ROUND(I184*H184,2)</f>
        <v>0</v>
      </c>
      <c r="K184" s="268"/>
      <c r="L184" s="269"/>
      <c r="M184" s="270" t="s">
        <v>1</v>
      </c>
      <c r="N184" s="271" t="s">
        <v>41</v>
      </c>
      <c r="O184" s="233"/>
      <c r="P184" s="234">
        <f>O184*H184</f>
        <v>0</v>
      </c>
      <c r="Q184" s="234">
        <v>6.6989999999999994E-2</v>
      </c>
      <c r="R184" s="234">
        <f>Q184*H184</f>
        <v>6.7659899999999995E-2</v>
      </c>
      <c r="S184" s="234">
        <v>0</v>
      </c>
      <c r="T184" s="235">
        <f>S184*H184</f>
        <v>0</v>
      </c>
      <c r="U184" s="141"/>
      <c r="V184" s="141"/>
      <c r="W184" s="141"/>
      <c r="X184" s="141"/>
      <c r="Y184" s="141"/>
      <c r="Z184" s="141"/>
      <c r="AA184" s="141"/>
      <c r="AB184" s="141"/>
      <c r="AC184" s="141"/>
      <c r="AD184" s="141"/>
      <c r="AE184" s="141"/>
      <c r="AR184" s="236" t="s">
        <v>183</v>
      </c>
      <c r="AT184" s="236" t="s">
        <v>179</v>
      </c>
      <c r="AU184" s="236" t="s">
        <v>86</v>
      </c>
      <c r="AY184" s="131" t="s">
        <v>144</v>
      </c>
      <c r="BE184" s="237">
        <f>IF(N184="základní",J184,0)</f>
        <v>0</v>
      </c>
      <c r="BF184" s="237">
        <f>IF(N184="snížená",J184,0)</f>
        <v>0</v>
      </c>
      <c r="BG184" s="237">
        <f>IF(N184="zákl. přenesená",J184,0)</f>
        <v>0</v>
      </c>
      <c r="BH184" s="237">
        <f>IF(N184="sníž. přenesená",J184,0)</f>
        <v>0</v>
      </c>
      <c r="BI184" s="237">
        <f>IF(N184="nulová",J184,0)</f>
        <v>0</v>
      </c>
      <c r="BJ184" s="131" t="s">
        <v>84</v>
      </c>
      <c r="BK184" s="237">
        <f>ROUND(I184*H184,2)</f>
        <v>0</v>
      </c>
      <c r="BL184" s="131" t="s">
        <v>150</v>
      </c>
      <c r="BM184" s="236" t="s">
        <v>253</v>
      </c>
    </row>
    <row r="185" spans="1:65" s="238" customFormat="1" x14ac:dyDescent="0.2">
      <c r="B185" s="239"/>
      <c r="D185" s="240" t="s">
        <v>152</v>
      </c>
      <c r="E185" s="241" t="s">
        <v>1</v>
      </c>
      <c r="F185" s="242" t="s">
        <v>234</v>
      </c>
      <c r="H185" s="243">
        <v>1.01</v>
      </c>
      <c r="I185" s="80"/>
      <c r="L185" s="239"/>
      <c r="M185" s="244"/>
      <c r="N185" s="245"/>
      <c r="O185" s="245"/>
      <c r="P185" s="245"/>
      <c r="Q185" s="245"/>
      <c r="R185" s="245"/>
      <c r="S185" s="245"/>
      <c r="T185" s="246"/>
      <c r="AT185" s="241" t="s">
        <v>152</v>
      </c>
      <c r="AU185" s="241" t="s">
        <v>86</v>
      </c>
      <c r="AV185" s="238" t="s">
        <v>86</v>
      </c>
      <c r="AW185" s="238" t="s">
        <v>32</v>
      </c>
      <c r="AX185" s="238" t="s">
        <v>84</v>
      </c>
      <c r="AY185" s="241" t="s">
        <v>144</v>
      </c>
    </row>
    <row r="186" spans="1:65" s="144" customFormat="1" ht="21.6" customHeight="1" x14ac:dyDescent="0.2">
      <c r="A186" s="141"/>
      <c r="B186" s="142"/>
      <c r="C186" s="262" t="s">
        <v>254</v>
      </c>
      <c r="D186" s="262" t="s">
        <v>179</v>
      </c>
      <c r="E186" s="263" t="s">
        <v>255</v>
      </c>
      <c r="F186" s="264" t="s">
        <v>256</v>
      </c>
      <c r="G186" s="265" t="s">
        <v>207</v>
      </c>
      <c r="H186" s="266">
        <v>1.01</v>
      </c>
      <c r="I186" s="83"/>
      <c r="J186" s="267">
        <f>ROUND(I186*H186,2)</f>
        <v>0</v>
      </c>
      <c r="K186" s="268"/>
      <c r="L186" s="269"/>
      <c r="M186" s="270" t="s">
        <v>1</v>
      </c>
      <c r="N186" s="271" t="s">
        <v>41</v>
      </c>
      <c r="O186" s="233"/>
      <c r="P186" s="234">
        <f>O186*H186</f>
        <v>0</v>
      </c>
      <c r="Q186" s="234">
        <v>6.2850000000000003E-2</v>
      </c>
      <c r="R186" s="234">
        <f>Q186*H186</f>
        <v>6.3478500000000007E-2</v>
      </c>
      <c r="S186" s="234">
        <v>0</v>
      </c>
      <c r="T186" s="235">
        <f>S186*H186</f>
        <v>0</v>
      </c>
      <c r="U186" s="141"/>
      <c r="V186" s="141"/>
      <c r="W186" s="141"/>
      <c r="X186" s="141"/>
      <c r="Y186" s="141"/>
      <c r="Z186" s="141"/>
      <c r="AA186" s="141"/>
      <c r="AB186" s="141"/>
      <c r="AC186" s="141"/>
      <c r="AD186" s="141"/>
      <c r="AE186" s="141"/>
      <c r="AR186" s="236" t="s">
        <v>183</v>
      </c>
      <c r="AT186" s="236" t="s">
        <v>179</v>
      </c>
      <c r="AU186" s="236" t="s">
        <v>86</v>
      </c>
      <c r="AY186" s="131" t="s">
        <v>144</v>
      </c>
      <c r="BE186" s="237">
        <f>IF(N186="základní",J186,0)</f>
        <v>0</v>
      </c>
      <c r="BF186" s="237">
        <f>IF(N186="snížená",J186,0)</f>
        <v>0</v>
      </c>
      <c r="BG186" s="237">
        <f>IF(N186="zákl. přenesená",J186,0)</f>
        <v>0</v>
      </c>
      <c r="BH186" s="237">
        <f>IF(N186="sníž. přenesená",J186,0)</f>
        <v>0</v>
      </c>
      <c r="BI186" s="237">
        <f>IF(N186="nulová",J186,0)</f>
        <v>0</v>
      </c>
      <c r="BJ186" s="131" t="s">
        <v>84</v>
      </c>
      <c r="BK186" s="237">
        <f>ROUND(I186*H186,2)</f>
        <v>0</v>
      </c>
      <c r="BL186" s="131" t="s">
        <v>150</v>
      </c>
      <c r="BM186" s="236" t="s">
        <v>257</v>
      </c>
    </row>
    <row r="187" spans="1:65" s="238" customFormat="1" x14ac:dyDescent="0.2">
      <c r="B187" s="239"/>
      <c r="D187" s="240" t="s">
        <v>152</v>
      </c>
      <c r="E187" s="241" t="s">
        <v>1</v>
      </c>
      <c r="F187" s="242" t="s">
        <v>234</v>
      </c>
      <c r="H187" s="243">
        <v>1.01</v>
      </c>
      <c r="I187" s="80"/>
      <c r="L187" s="239"/>
      <c r="M187" s="244"/>
      <c r="N187" s="245"/>
      <c r="O187" s="245"/>
      <c r="P187" s="245"/>
      <c r="Q187" s="245"/>
      <c r="R187" s="245"/>
      <c r="S187" s="245"/>
      <c r="T187" s="246"/>
      <c r="AT187" s="241" t="s">
        <v>152</v>
      </c>
      <c r="AU187" s="241" t="s">
        <v>86</v>
      </c>
      <c r="AV187" s="238" t="s">
        <v>86</v>
      </c>
      <c r="AW187" s="238" t="s">
        <v>32</v>
      </c>
      <c r="AX187" s="238" t="s">
        <v>84</v>
      </c>
      <c r="AY187" s="241" t="s">
        <v>144</v>
      </c>
    </row>
    <row r="188" spans="1:65" s="144" customFormat="1" ht="14.4" customHeight="1" x14ac:dyDescent="0.2">
      <c r="A188" s="141"/>
      <c r="B188" s="142"/>
      <c r="C188" s="262" t="s">
        <v>258</v>
      </c>
      <c r="D188" s="262" t="s">
        <v>179</v>
      </c>
      <c r="E188" s="263" t="s">
        <v>259</v>
      </c>
      <c r="F188" s="264" t="s">
        <v>260</v>
      </c>
      <c r="G188" s="265" t="s">
        <v>207</v>
      </c>
      <c r="H188" s="266">
        <v>1.01</v>
      </c>
      <c r="I188" s="83"/>
      <c r="J188" s="267">
        <f>ROUND(I188*H188,2)</f>
        <v>0</v>
      </c>
      <c r="K188" s="268"/>
      <c r="L188" s="269"/>
      <c r="M188" s="270" t="s">
        <v>1</v>
      </c>
      <c r="N188" s="271" t="s">
        <v>41</v>
      </c>
      <c r="O188" s="233"/>
      <c r="P188" s="234">
        <f>O188*H188</f>
        <v>0</v>
      </c>
      <c r="Q188" s="234">
        <v>2.3E-2</v>
      </c>
      <c r="R188" s="234">
        <f>Q188*H188</f>
        <v>2.3230000000000001E-2</v>
      </c>
      <c r="S188" s="234">
        <v>0</v>
      </c>
      <c r="T188" s="235">
        <f>S188*H188</f>
        <v>0</v>
      </c>
      <c r="U188" s="141"/>
      <c r="V188" s="141"/>
      <c r="W188" s="141"/>
      <c r="X188" s="141"/>
      <c r="Y188" s="141"/>
      <c r="Z188" s="141"/>
      <c r="AA188" s="141"/>
      <c r="AB188" s="141"/>
      <c r="AC188" s="141"/>
      <c r="AD188" s="141"/>
      <c r="AE188" s="141"/>
      <c r="AR188" s="236" t="s">
        <v>183</v>
      </c>
      <c r="AT188" s="236" t="s">
        <v>179</v>
      </c>
      <c r="AU188" s="236" t="s">
        <v>86</v>
      </c>
      <c r="AY188" s="131" t="s">
        <v>144</v>
      </c>
      <c r="BE188" s="237">
        <f>IF(N188="základní",J188,0)</f>
        <v>0</v>
      </c>
      <c r="BF188" s="237">
        <f>IF(N188="snížená",J188,0)</f>
        <v>0</v>
      </c>
      <c r="BG188" s="237">
        <f>IF(N188="zákl. přenesená",J188,0)</f>
        <v>0</v>
      </c>
      <c r="BH188" s="237">
        <f>IF(N188="sníž. přenesená",J188,0)</f>
        <v>0</v>
      </c>
      <c r="BI188" s="237">
        <f>IF(N188="nulová",J188,0)</f>
        <v>0</v>
      </c>
      <c r="BJ188" s="131" t="s">
        <v>84</v>
      </c>
      <c r="BK188" s="237">
        <f>ROUND(I188*H188,2)</f>
        <v>0</v>
      </c>
      <c r="BL188" s="131" t="s">
        <v>150</v>
      </c>
      <c r="BM188" s="236" t="s">
        <v>261</v>
      </c>
    </row>
    <row r="189" spans="1:65" s="238" customFormat="1" x14ac:dyDescent="0.2">
      <c r="B189" s="239"/>
      <c r="D189" s="240" t="s">
        <v>152</v>
      </c>
      <c r="E189" s="241" t="s">
        <v>1</v>
      </c>
      <c r="F189" s="242" t="s">
        <v>234</v>
      </c>
      <c r="H189" s="243">
        <v>1.01</v>
      </c>
      <c r="I189" s="80"/>
      <c r="L189" s="239"/>
      <c r="M189" s="244"/>
      <c r="N189" s="245"/>
      <c r="O189" s="245"/>
      <c r="P189" s="245"/>
      <c r="Q189" s="245"/>
      <c r="R189" s="245"/>
      <c r="S189" s="245"/>
      <c r="T189" s="246"/>
      <c r="AT189" s="241" t="s">
        <v>152</v>
      </c>
      <c r="AU189" s="241" t="s">
        <v>86</v>
      </c>
      <c r="AV189" s="238" t="s">
        <v>86</v>
      </c>
      <c r="AW189" s="238" t="s">
        <v>32</v>
      </c>
      <c r="AX189" s="238" t="s">
        <v>84</v>
      </c>
      <c r="AY189" s="241" t="s">
        <v>144</v>
      </c>
    </row>
    <row r="190" spans="1:65" s="144" customFormat="1" ht="21.6" customHeight="1" x14ac:dyDescent="0.2">
      <c r="A190" s="141"/>
      <c r="B190" s="142"/>
      <c r="C190" s="224" t="s">
        <v>262</v>
      </c>
      <c r="D190" s="224" t="s">
        <v>146</v>
      </c>
      <c r="E190" s="225" t="s">
        <v>263</v>
      </c>
      <c r="F190" s="226" t="s">
        <v>264</v>
      </c>
      <c r="G190" s="227" t="s">
        <v>207</v>
      </c>
      <c r="H190" s="228">
        <v>1</v>
      </c>
      <c r="I190" s="79"/>
      <c r="J190" s="229">
        <f>ROUND(I190*H190,2)</f>
        <v>0</v>
      </c>
      <c r="K190" s="230"/>
      <c r="L190" s="142"/>
      <c r="M190" s="231" t="s">
        <v>1</v>
      </c>
      <c r="N190" s="232" t="s">
        <v>41</v>
      </c>
      <c r="O190" s="233"/>
      <c r="P190" s="234">
        <f>O190*H190</f>
        <v>0</v>
      </c>
      <c r="Q190" s="234">
        <v>3.8E-3</v>
      </c>
      <c r="R190" s="234">
        <f>Q190*H190</f>
        <v>3.8E-3</v>
      </c>
      <c r="S190" s="234">
        <v>0</v>
      </c>
      <c r="T190" s="235">
        <f>S190*H190</f>
        <v>0</v>
      </c>
      <c r="U190" s="141"/>
      <c r="V190" s="141"/>
      <c r="W190" s="141"/>
      <c r="X190" s="141"/>
      <c r="Y190" s="141"/>
      <c r="Z190" s="141"/>
      <c r="AA190" s="141"/>
      <c r="AB190" s="141"/>
      <c r="AC190" s="141"/>
      <c r="AD190" s="141"/>
      <c r="AE190" s="141"/>
      <c r="AR190" s="236" t="s">
        <v>150</v>
      </c>
      <c r="AT190" s="236" t="s">
        <v>146</v>
      </c>
      <c r="AU190" s="236" t="s">
        <v>86</v>
      </c>
      <c r="AY190" s="131" t="s">
        <v>144</v>
      </c>
      <c r="BE190" s="237">
        <f>IF(N190="základní",J190,0)</f>
        <v>0</v>
      </c>
      <c r="BF190" s="237">
        <f>IF(N190="snížená",J190,0)</f>
        <v>0</v>
      </c>
      <c r="BG190" s="237">
        <f>IF(N190="zákl. přenesená",J190,0)</f>
        <v>0</v>
      </c>
      <c r="BH190" s="237">
        <f>IF(N190="sníž. přenesená",J190,0)</f>
        <v>0</v>
      </c>
      <c r="BI190" s="237">
        <f>IF(N190="nulová",J190,0)</f>
        <v>0</v>
      </c>
      <c r="BJ190" s="131" t="s">
        <v>84</v>
      </c>
      <c r="BK190" s="237">
        <f>ROUND(I190*H190,2)</f>
        <v>0</v>
      </c>
      <c r="BL190" s="131" t="s">
        <v>150</v>
      </c>
      <c r="BM190" s="236" t="s">
        <v>265</v>
      </c>
    </row>
    <row r="191" spans="1:65" s="238" customFormat="1" x14ac:dyDescent="0.2">
      <c r="B191" s="239"/>
      <c r="D191" s="240" t="s">
        <v>152</v>
      </c>
      <c r="E191" s="241" t="s">
        <v>1</v>
      </c>
      <c r="F191" s="242" t="s">
        <v>84</v>
      </c>
      <c r="H191" s="243">
        <v>1</v>
      </c>
      <c r="I191" s="80"/>
      <c r="L191" s="239"/>
      <c r="M191" s="244"/>
      <c r="N191" s="245"/>
      <c r="O191" s="245"/>
      <c r="P191" s="245"/>
      <c r="Q191" s="245"/>
      <c r="R191" s="245"/>
      <c r="S191" s="245"/>
      <c r="T191" s="246"/>
      <c r="AT191" s="241" t="s">
        <v>152</v>
      </c>
      <c r="AU191" s="241" t="s">
        <v>86</v>
      </c>
      <c r="AV191" s="238" t="s">
        <v>86</v>
      </c>
      <c r="AW191" s="238" t="s">
        <v>32</v>
      </c>
      <c r="AX191" s="238" t="s">
        <v>84</v>
      </c>
      <c r="AY191" s="241" t="s">
        <v>144</v>
      </c>
    </row>
    <row r="192" spans="1:65" s="144" customFormat="1" ht="21.6" customHeight="1" x14ac:dyDescent="0.2">
      <c r="A192" s="141"/>
      <c r="B192" s="142"/>
      <c r="C192" s="262" t="s">
        <v>266</v>
      </c>
      <c r="D192" s="262" t="s">
        <v>179</v>
      </c>
      <c r="E192" s="263" t="s">
        <v>267</v>
      </c>
      <c r="F192" s="264" t="s">
        <v>268</v>
      </c>
      <c r="G192" s="265" t="s">
        <v>207</v>
      </c>
      <c r="H192" s="266">
        <v>1.01</v>
      </c>
      <c r="I192" s="83"/>
      <c r="J192" s="267">
        <f>ROUND(I192*H192,2)</f>
        <v>0</v>
      </c>
      <c r="K192" s="268"/>
      <c r="L192" s="269"/>
      <c r="M192" s="270" t="s">
        <v>1</v>
      </c>
      <c r="N192" s="271" t="s">
        <v>41</v>
      </c>
      <c r="O192" s="233"/>
      <c r="P192" s="234">
        <f>O192*H192</f>
        <v>0</v>
      </c>
      <c r="Q192" s="234">
        <v>2.8400000000000002E-2</v>
      </c>
      <c r="R192" s="234">
        <f>Q192*H192</f>
        <v>2.8684000000000001E-2</v>
      </c>
      <c r="S192" s="234">
        <v>0</v>
      </c>
      <c r="T192" s="235">
        <f>S192*H192</f>
        <v>0</v>
      </c>
      <c r="U192" s="141"/>
      <c r="V192" s="141"/>
      <c r="W192" s="141"/>
      <c r="X192" s="141"/>
      <c r="Y192" s="141"/>
      <c r="Z192" s="141"/>
      <c r="AA192" s="141"/>
      <c r="AB192" s="141"/>
      <c r="AC192" s="141"/>
      <c r="AD192" s="141"/>
      <c r="AE192" s="141"/>
      <c r="AR192" s="236" t="s">
        <v>183</v>
      </c>
      <c r="AT192" s="236" t="s">
        <v>179</v>
      </c>
      <c r="AU192" s="236" t="s">
        <v>86</v>
      </c>
      <c r="AY192" s="131" t="s">
        <v>144</v>
      </c>
      <c r="BE192" s="237">
        <f>IF(N192="základní",J192,0)</f>
        <v>0</v>
      </c>
      <c r="BF192" s="237">
        <f>IF(N192="snížená",J192,0)</f>
        <v>0</v>
      </c>
      <c r="BG192" s="237">
        <f>IF(N192="zákl. přenesená",J192,0)</f>
        <v>0</v>
      </c>
      <c r="BH192" s="237">
        <f>IF(N192="sníž. přenesená",J192,0)</f>
        <v>0</v>
      </c>
      <c r="BI192" s="237">
        <f>IF(N192="nulová",J192,0)</f>
        <v>0</v>
      </c>
      <c r="BJ192" s="131" t="s">
        <v>84</v>
      </c>
      <c r="BK192" s="237">
        <f>ROUND(I192*H192,2)</f>
        <v>0</v>
      </c>
      <c r="BL192" s="131" t="s">
        <v>150</v>
      </c>
      <c r="BM192" s="236" t="s">
        <v>269</v>
      </c>
    </row>
    <row r="193" spans="1:65" s="238" customFormat="1" x14ac:dyDescent="0.2">
      <c r="B193" s="239"/>
      <c r="D193" s="240" t="s">
        <v>152</v>
      </c>
      <c r="E193" s="241" t="s">
        <v>1</v>
      </c>
      <c r="F193" s="242" t="s">
        <v>234</v>
      </c>
      <c r="H193" s="243">
        <v>1.01</v>
      </c>
      <c r="I193" s="80"/>
      <c r="L193" s="239"/>
      <c r="M193" s="244"/>
      <c r="N193" s="245"/>
      <c r="O193" s="245"/>
      <c r="P193" s="245"/>
      <c r="Q193" s="245"/>
      <c r="R193" s="245"/>
      <c r="S193" s="245"/>
      <c r="T193" s="246"/>
      <c r="AT193" s="241" t="s">
        <v>152</v>
      </c>
      <c r="AU193" s="241" t="s">
        <v>86</v>
      </c>
      <c r="AV193" s="238" t="s">
        <v>86</v>
      </c>
      <c r="AW193" s="238" t="s">
        <v>32</v>
      </c>
      <c r="AX193" s="238" t="s">
        <v>84</v>
      </c>
      <c r="AY193" s="241" t="s">
        <v>144</v>
      </c>
    </row>
    <row r="194" spans="1:65" s="144" customFormat="1" ht="21.6" customHeight="1" x14ac:dyDescent="0.2">
      <c r="A194" s="141"/>
      <c r="B194" s="142"/>
      <c r="C194" s="224" t="s">
        <v>270</v>
      </c>
      <c r="D194" s="224" t="s">
        <v>146</v>
      </c>
      <c r="E194" s="225" t="s">
        <v>271</v>
      </c>
      <c r="F194" s="226" t="s">
        <v>272</v>
      </c>
      <c r="G194" s="227" t="s">
        <v>207</v>
      </c>
      <c r="H194" s="228">
        <v>1</v>
      </c>
      <c r="I194" s="79"/>
      <c r="J194" s="229">
        <f>ROUND(I194*H194,2)</f>
        <v>0</v>
      </c>
      <c r="K194" s="230"/>
      <c r="L194" s="142"/>
      <c r="M194" s="231" t="s">
        <v>1</v>
      </c>
      <c r="N194" s="232" t="s">
        <v>41</v>
      </c>
      <c r="O194" s="233"/>
      <c r="P194" s="234">
        <f>O194*H194</f>
        <v>0</v>
      </c>
      <c r="Q194" s="234">
        <v>3.0100000000000001E-3</v>
      </c>
      <c r="R194" s="234">
        <f>Q194*H194</f>
        <v>3.0100000000000001E-3</v>
      </c>
      <c r="S194" s="234">
        <v>0</v>
      </c>
      <c r="T194" s="235">
        <f>S194*H194</f>
        <v>0</v>
      </c>
      <c r="U194" s="141"/>
      <c r="V194" s="141"/>
      <c r="W194" s="141"/>
      <c r="X194" s="141"/>
      <c r="Y194" s="141"/>
      <c r="Z194" s="141"/>
      <c r="AA194" s="141"/>
      <c r="AB194" s="141"/>
      <c r="AC194" s="141"/>
      <c r="AD194" s="141"/>
      <c r="AE194" s="141"/>
      <c r="AR194" s="236" t="s">
        <v>150</v>
      </c>
      <c r="AT194" s="236" t="s">
        <v>146</v>
      </c>
      <c r="AU194" s="236" t="s">
        <v>86</v>
      </c>
      <c r="AY194" s="131" t="s">
        <v>144</v>
      </c>
      <c r="BE194" s="237">
        <f>IF(N194="základní",J194,0)</f>
        <v>0</v>
      </c>
      <c r="BF194" s="237">
        <f>IF(N194="snížená",J194,0)</f>
        <v>0</v>
      </c>
      <c r="BG194" s="237">
        <f>IF(N194="zákl. přenesená",J194,0)</f>
        <v>0</v>
      </c>
      <c r="BH194" s="237">
        <f>IF(N194="sníž. přenesená",J194,0)</f>
        <v>0</v>
      </c>
      <c r="BI194" s="237">
        <f>IF(N194="nulová",J194,0)</f>
        <v>0</v>
      </c>
      <c r="BJ194" s="131" t="s">
        <v>84</v>
      </c>
      <c r="BK194" s="237">
        <f>ROUND(I194*H194,2)</f>
        <v>0</v>
      </c>
      <c r="BL194" s="131" t="s">
        <v>150</v>
      </c>
      <c r="BM194" s="236" t="s">
        <v>273</v>
      </c>
    </row>
    <row r="195" spans="1:65" s="238" customFormat="1" x14ac:dyDescent="0.2">
      <c r="B195" s="239"/>
      <c r="D195" s="240" t="s">
        <v>152</v>
      </c>
      <c r="E195" s="241" t="s">
        <v>1</v>
      </c>
      <c r="F195" s="242" t="s">
        <v>84</v>
      </c>
      <c r="H195" s="243">
        <v>1</v>
      </c>
      <c r="I195" s="80"/>
      <c r="L195" s="239"/>
      <c r="M195" s="244"/>
      <c r="N195" s="245"/>
      <c r="O195" s="245"/>
      <c r="P195" s="245"/>
      <c r="Q195" s="245"/>
      <c r="R195" s="245"/>
      <c r="S195" s="245"/>
      <c r="T195" s="246"/>
      <c r="AT195" s="241" t="s">
        <v>152</v>
      </c>
      <c r="AU195" s="241" t="s">
        <v>86</v>
      </c>
      <c r="AV195" s="238" t="s">
        <v>86</v>
      </c>
      <c r="AW195" s="238" t="s">
        <v>32</v>
      </c>
      <c r="AX195" s="238" t="s">
        <v>84</v>
      </c>
      <c r="AY195" s="241" t="s">
        <v>144</v>
      </c>
    </row>
    <row r="196" spans="1:65" s="144" customFormat="1" ht="21.6" customHeight="1" x14ac:dyDescent="0.2">
      <c r="A196" s="141"/>
      <c r="B196" s="142"/>
      <c r="C196" s="262" t="s">
        <v>274</v>
      </c>
      <c r="D196" s="262" t="s">
        <v>179</v>
      </c>
      <c r="E196" s="263" t="s">
        <v>275</v>
      </c>
      <c r="F196" s="264" t="s">
        <v>276</v>
      </c>
      <c r="G196" s="265" t="s">
        <v>207</v>
      </c>
      <c r="H196" s="266">
        <v>1.01</v>
      </c>
      <c r="I196" s="83"/>
      <c r="J196" s="267">
        <f>ROUND(I196*H196,2)</f>
        <v>0</v>
      </c>
      <c r="K196" s="268"/>
      <c r="L196" s="269"/>
      <c r="M196" s="270" t="s">
        <v>1</v>
      </c>
      <c r="N196" s="271" t="s">
        <v>41</v>
      </c>
      <c r="O196" s="233"/>
      <c r="P196" s="234">
        <f>O196*H196</f>
        <v>0</v>
      </c>
      <c r="Q196" s="234">
        <v>2.4199999999999999E-2</v>
      </c>
      <c r="R196" s="234">
        <f>Q196*H196</f>
        <v>2.4441999999999998E-2</v>
      </c>
      <c r="S196" s="234">
        <v>0</v>
      </c>
      <c r="T196" s="235">
        <f>S196*H196</f>
        <v>0</v>
      </c>
      <c r="U196" s="141"/>
      <c r="V196" s="141"/>
      <c r="W196" s="141"/>
      <c r="X196" s="141"/>
      <c r="Y196" s="141"/>
      <c r="Z196" s="141"/>
      <c r="AA196" s="141"/>
      <c r="AB196" s="141"/>
      <c r="AC196" s="141"/>
      <c r="AD196" s="141"/>
      <c r="AE196" s="141"/>
      <c r="AR196" s="236" t="s">
        <v>183</v>
      </c>
      <c r="AT196" s="236" t="s">
        <v>179</v>
      </c>
      <c r="AU196" s="236" t="s">
        <v>86</v>
      </c>
      <c r="AY196" s="131" t="s">
        <v>144</v>
      </c>
      <c r="BE196" s="237">
        <f>IF(N196="základní",J196,0)</f>
        <v>0</v>
      </c>
      <c r="BF196" s="237">
        <f>IF(N196="snížená",J196,0)</f>
        <v>0</v>
      </c>
      <c r="BG196" s="237">
        <f>IF(N196="zákl. přenesená",J196,0)</f>
        <v>0</v>
      </c>
      <c r="BH196" s="237">
        <f>IF(N196="sníž. přenesená",J196,0)</f>
        <v>0</v>
      </c>
      <c r="BI196" s="237">
        <f>IF(N196="nulová",J196,0)</f>
        <v>0</v>
      </c>
      <c r="BJ196" s="131" t="s">
        <v>84</v>
      </c>
      <c r="BK196" s="237">
        <f>ROUND(I196*H196,2)</f>
        <v>0</v>
      </c>
      <c r="BL196" s="131" t="s">
        <v>150</v>
      </c>
      <c r="BM196" s="236" t="s">
        <v>277</v>
      </c>
    </row>
    <row r="197" spans="1:65" s="238" customFormat="1" x14ac:dyDescent="0.2">
      <c r="B197" s="239"/>
      <c r="D197" s="240" t="s">
        <v>152</v>
      </c>
      <c r="E197" s="241" t="s">
        <v>1</v>
      </c>
      <c r="F197" s="242" t="s">
        <v>234</v>
      </c>
      <c r="H197" s="243">
        <v>1.01</v>
      </c>
      <c r="I197" s="80"/>
      <c r="L197" s="239"/>
      <c r="M197" s="244"/>
      <c r="N197" s="245"/>
      <c r="O197" s="245"/>
      <c r="P197" s="245"/>
      <c r="Q197" s="245"/>
      <c r="R197" s="245"/>
      <c r="S197" s="245"/>
      <c r="T197" s="246"/>
      <c r="AT197" s="241" t="s">
        <v>152</v>
      </c>
      <c r="AU197" s="241" t="s">
        <v>86</v>
      </c>
      <c r="AV197" s="238" t="s">
        <v>86</v>
      </c>
      <c r="AW197" s="238" t="s">
        <v>32</v>
      </c>
      <c r="AX197" s="238" t="s">
        <v>84</v>
      </c>
      <c r="AY197" s="241" t="s">
        <v>144</v>
      </c>
    </row>
    <row r="198" spans="1:65" s="144" customFormat="1" ht="21.6" customHeight="1" x14ac:dyDescent="0.2">
      <c r="A198" s="141"/>
      <c r="B198" s="142"/>
      <c r="C198" s="224" t="s">
        <v>278</v>
      </c>
      <c r="D198" s="224" t="s">
        <v>146</v>
      </c>
      <c r="E198" s="225" t="s">
        <v>279</v>
      </c>
      <c r="F198" s="226" t="s">
        <v>280</v>
      </c>
      <c r="G198" s="227" t="s">
        <v>281</v>
      </c>
      <c r="H198" s="228">
        <v>6</v>
      </c>
      <c r="I198" s="79"/>
      <c r="J198" s="229">
        <f>ROUND(I198*H198,2)</f>
        <v>0</v>
      </c>
      <c r="K198" s="230"/>
      <c r="L198" s="142"/>
      <c r="M198" s="231" t="s">
        <v>1</v>
      </c>
      <c r="N198" s="232" t="s">
        <v>41</v>
      </c>
      <c r="O198" s="233"/>
      <c r="P198" s="234">
        <f>O198*H198</f>
        <v>0</v>
      </c>
      <c r="Q198" s="234">
        <v>1.0000000000000001E-5</v>
      </c>
      <c r="R198" s="234">
        <f>Q198*H198</f>
        <v>6.0000000000000008E-5</v>
      </c>
      <c r="S198" s="234">
        <v>0</v>
      </c>
      <c r="T198" s="235">
        <f>S198*H198</f>
        <v>0</v>
      </c>
      <c r="U198" s="141"/>
      <c r="V198" s="141"/>
      <c r="W198" s="141"/>
      <c r="X198" s="141"/>
      <c r="Y198" s="141"/>
      <c r="Z198" s="141"/>
      <c r="AA198" s="141"/>
      <c r="AB198" s="141"/>
      <c r="AC198" s="141"/>
      <c r="AD198" s="141"/>
      <c r="AE198" s="141"/>
      <c r="AR198" s="236" t="s">
        <v>150</v>
      </c>
      <c r="AT198" s="236" t="s">
        <v>146</v>
      </c>
      <c r="AU198" s="236" t="s">
        <v>86</v>
      </c>
      <c r="AY198" s="131" t="s">
        <v>144</v>
      </c>
      <c r="BE198" s="237">
        <f>IF(N198="základní",J198,0)</f>
        <v>0</v>
      </c>
      <c r="BF198" s="237">
        <f>IF(N198="snížená",J198,0)</f>
        <v>0</v>
      </c>
      <c r="BG198" s="237">
        <f>IF(N198="zákl. přenesená",J198,0)</f>
        <v>0</v>
      </c>
      <c r="BH198" s="237">
        <f>IF(N198="sníž. přenesená",J198,0)</f>
        <v>0</v>
      </c>
      <c r="BI198" s="237">
        <f>IF(N198="nulová",J198,0)</f>
        <v>0</v>
      </c>
      <c r="BJ198" s="131" t="s">
        <v>84</v>
      </c>
      <c r="BK198" s="237">
        <f>ROUND(I198*H198,2)</f>
        <v>0</v>
      </c>
      <c r="BL198" s="131" t="s">
        <v>150</v>
      </c>
      <c r="BM198" s="236" t="s">
        <v>282</v>
      </c>
    </row>
    <row r="199" spans="1:65" s="238" customFormat="1" x14ac:dyDescent="0.2">
      <c r="B199" s="239"/>
      <c r="D199" s="240" t="s">
        <v>152</v>
      </c>
      <c r="E199" s="241" t="s">
        <v>1</v>
      </c>
      <c r="F199" s="242" t="s">
        <v>173</v>
      </c>
      <c r="H199" s="243">
        <v>6</v>
      </c>
      <c r="I199" s="80"/>
      <c r="L199" s="239"/>
      <c r="M199" s="244"/>
      <c r="N199" s="245"/>
      <c r="O199" s="245"/>
      <c r="P199" s="245"/>
      <c r="Q199" s="245"/>
      <c r="R199" s="245"/>
      <c r="S199" s="245"/>
      <c r="T199" s="246"/>
      <c r="AT199" s="241" t="s">
        <v>152</v>
      </c>
      <c r="AU199" s="241" t="s">
        <v>86</v>
      </c>
      <c r="AV199" s="238" t="s">
        <v>86</v>
      </c>
      <c r="AW199" s="238" t="s">
        <v>32</v>
      </c>
      <c r="AX199" s="238" t="s">
        <v>84</v>
      </c>
      <c r="AY199" s="241" t="s">
        <v>144</v>
      </c>
    </row>
    <row r="200" spans="1:65" s="144" customFormat="1" ht="21.6" customHeight="1" x14ac:dyDescent="0.2">
      <c r="A200" s="141"/>
      <c r="B200" s="142"/>
      <c r="C200" s="262" t="s">
        <v>283</v>
      </c>
      <c r="D200" s="262" t="s">
        <v>179</v>
      </c>
      <c r="E200" s="263" t="s">
        <v>284</v>
      </c>
      <c r="F200" s="264" t="s">
        <v>285</v>
      </c>
      <c r="G200" s="265" t="s">
        <v>281</v>
      </c>
      <c r="H200" s="266">
        <v>6.09</v>
      </c>
      <c r="I200" s="83"/>
      <c r="J200" s="267">
        <f>ROUND(I200*H200,2)</f>
        <v>0</v>
      </c>
      <c r="K200" s="268"/>
      <c r="L200" s="269"/>
      <c r="M200" s="270" t="s">
        <v>1</v>
      </c>
      <c r="N200" s="271" t="s">
        <v>41</v>
      </c>
      <c r="O200" s="233"/>
      <c r="P200" s="234">
        <f>O200*H200</f>
        <v>0</v>
      </c>
      <c r="Q200" s="234">
        <v>2.8999999999999998E-3</v>
      </c>
      <c r="R200" s="234">
        <f>Q200*H200</f>
        <v>1.7661E-2</v>
      </c>
      <c r="S200" s="234">
        <v>0</v>
      </c>
      <c r="T200" s="235">
        <f>S200*H200</f>
        <v>0</v>
      </c>
      <c r="U200" s="141"/>
      <c r="V200" s="141"/>
      <c r="W200" s="141"/>
      <c r="X200" s="141"/>
      <c r="Y200" s="141"/>
      <c r="Z200" s="141"/>
      <c r="AA200" s="141"/>
      <c r="AB200" s="141"/>
      <c r="AC200" s="141"/>
      <c r="AD200" s="141"/>
      <c r="AE200" s="141"/>
      <c r="AR200" s="236" t="s">
        <v>183</v>
      </c>
      <c r="AT200" s="236" t="s">
        <v>179</v>
      </c>
      <c r="AU200" s="236" t="s">
        <v>86</v>
      </c>
      <c r="AY200" s="131" t="s">
        <v>144</v>
      </c>
      <c r="BE200" s="237">
        <f>IF(N200="základní",J200,0)</f>
        <v>0</v>
      </c>
      <c r="BF200" s="237">
        <f>IF(N200="snížená",J200,0)</f>
        <v>0</v>
      </c>
      <c r="BG200" s="237">
        <f>IF(N200="zákl. přenesená",J200,0)</f>
        <v>0</v>
      </c>
      <c r="BH200" s="237">
        <f>IF(N200="sníž. přenesená",J200,0)</f>
        <v>0</v>
      </c>
      <c r="BI200" s="237">
        <f>IF(N200="nulová",J200,0)</f>
        <v>0</v>
      </c>
      <c r="BJ200" s="131" t="s">
        <v>84</v>
      </c>
      <c r="BK200" s="237">
        <f>ROUND(I200*H200,2)</f>
        <v>0</v>
      </c>
      <c r="BL200" s="131" t="s">
        <v>150</v>
      </c>
      <c r="BM200" s="236" t="s">
        <v>286</v>
      </c>
    </row>
    <row r="201" spans="1:65" s="238" customFormat="1" x14ac:dyDescent="0.2">
      <c r="B201" s="239"/>
      <c r="D201" s="240" t="s">
        <v>152</v>
      </c>
      <c r="E201" s="241" t="s">
        <v>1</v>
      </c>
      <c r="F201" s="242" t="s">
        <v>287</v>
      </c>
      <c r="H201" s="243">
        <v>6.09</v>
      </c>
      <c r="I201" s="80"/>
      <c r="L201" s="239"/>
      <c r="M201" s="244"/>
      <c r="N201" s="245"/>
      <c r="O201" s="245"/>
      <c r="P201" s="245"/>
      <c r="Q201" s="245"/>
      <c r="R201" s="245"/>
      <c r="S201" s="245"/>
      <c r="T201" s="246"/>
      <c r="AT201" s="241" t="s">
        <v>152</v>
      </c>
      <c r="AU201" s="241" t="s">
        <v>86</v>
      </c>
      <c r="AV201" s="238" t="s">
        <v>86</v>
      </c>
      <c r="AW201" s="238" t="s">
        <v>32</v>
      </c>
      <c r="AX201" s="238" t="s">
        <v>84</v>
      </c>
      <c r="AY201" s="241" t="s">
        <v>144</v>
      </c>
    </row>
    <row r="202" spans="1:65" s="144" customFormat="1" ht="21.6" customHeight="1" x14ac:dyDescent="0.2">
      <c r="A202" s="141"/>
      <c r="B202" s="142"/>
      <c r="C202" s="224" t="s">
        <v>288</v>
      </c>
      <c r="D202" s="224" t="s">
        <v>146</v>
      </c>
      <c r="E202" s="225" t="s">
        <v>289</v>
      </c>
      <c r="F202" s="226" t="s">
        <v>290</v>
      </c>
      <c r="G202" s="227" t="s">
        <v>281</v>
      </c>
      <c r="H202" s="228">
        <v>52</v>
      </c>
      <c r="I202" s="79"/>
      <c r="J202" s="229">
        <f>ROUND(I202*H202,2)</f>
        <v>0</v>
      </c>
      <c r="K202" s="230"/>
      <c r="L202" s="142"/>
      <c r="M202" s="231" t="s">
        <v>1</v>
      </c>
      <c r="N202" s="232" t="s">
        <v>41</v>
      </c>
      <c r="O202" s="233"/>
      <c r="P202" s="234">
        <f>O202*H202</f>
        <v>0</v>
      </c>
      <c r="Q202" s="234">
        <v>1.0000000000000001E-5</v>
      </c>
      <c r="R202" s="234">
        <f>Q202*H202</f>
        <v>5.2000000000000006E-4</v>
      </c>
      <c r="S202" s="234">
        <v>0</v>
      </c>
      <c r="T202" s="235">
        <f>S202*H202</f>
        <v>0</v>
      </c>
      <c r="U202" s="141"/>
      <c r="V202" s="141"/>
      <c r="W202" s="141"/>
      <c r="X202" s="141"/>
      <c r="Y202" s="141"/>
      <c r="Z202" s="141"/>
      <c r="AA202" s="141"/>
      <c r="AB202" s="141"/>
      <c r="AC202" s="141"/>
      <c r="AD202" s="141"/>
      <c r="AE202" s="141"/>
      <c r="AR202" s="236" t="s">
        <v>150</v>
      </c>
      <c r="AT202" s="236" t="s">
        <v>146</v>
      </c>
      <c r="AU202" s="236" t="s">
        <v>86</v>
      </c>
      <c r="AY202" s="131" t="s">
        <v>144</v>
      </c>
      <c r="BE202" s="237">
        <f>IF(N202="základní",J202,0)</f>
        <v>0</v>
      </c>
      <c r="BF202" s="237">
        <f>IF(N202="snížená",J202,0)</f>
        <v>0</v>
      </c>
      <c r="BG202" s="237">
        <f>IF(N202="zákl. přenesená",J202,0)</f>
        <v>0</v>
      </c>
      <c r="BH202" s="237">
        <f>IF(N202="sníž. přenesená",J202,0)</f>
        <v>0</v>
      </c>
      <c r="BI202" s="237">
        <f>IF(N202="nulová",J202,0)</f>
        <v>0</v>
      </c>
      <c r="BJ202" s="131" t="s">
        <v>84</v>
      </c>
      <c r="BK202" s="237">
        <f>ROUND(I202*H202,2)</f>
        <v>0</v>
      </c>
      <c r="BL202" s="131" t="s">
        <v>150</v>
      </c>
      <c r="BM202" s="236" t="s">
        <v>291</v>
      </c>
    </row>
    <row r="203" spans="1:65" s="238" customFormat="1" x14ac:dyDescent="0.2">
      <c r="B203" s="239"/>
      <c r="D203" s="240" t="s">
        <v>152</v>
      </c>
      <c r="E203" s="241" t="s">
        <v>1</v>
      </c>
      <c r="F203" s="242" t="s">
        <v>292</v>
      </c>
      <c r="H203" s="243">
        <v>52</v>
      </c>
      <c r="I203" s="80"/>
      <c r="L203" s="239"/>
      <c r="M203" s="244"/>
      <c r="N203" s="245"/>
      <c r="O203" s="245"/>
      <c r="P203" s="245"/>
      <c r="Q203" s="245"/>
      <c r="R203" s="245"/>
      <c r="S203" s="245"/>
      <c r="T203" s="246"/>
      <c r="AT203" s="241" t="s">
        <v>152</v>
      </c>
      <c r="AU203" s="241" t="s">
        <v>86</v>
      </c>
      <c r="AV203" s="238" t="s">
        <v>86</v>
      </c>
      <c r="AW203" s="238" t="s">
        <v>32</v>
      </c>
      <c r="AX203" s="238" t="s">
        <v>84</v>
      </c>
      <c r="AY203" s="241" t="s">
        <v>144</v>
      </c>
    </row>
    <row r="204" spans="1:65" s="144" customFormat="1" ht="21.6" customHeight="1" x14ac:dyDescent="0.2">
      <c r="A204" s="141"/>
      <c r="B204" s="142"/>
      <c r="C204" s="262" t="s">
        <v>293</v>
      </c>
      <c r="D204" s="262" t="s">
        <v>179</v>
      </c>
      <c r="E204" s="263" t="s">
        <v>294</v>
      </c>
      <c r="F204" s="264" t="s">
        <v>295</v>
      </c>
      <c r="G204" s="265" t="s">
        <v>281</v>
      </c>
      <c r="H204" s="266">
        <v>52.78</v>
      </c>
      <c r="I204" s="83"/>
      <c r="J204" s="267">
        <f>ROUND(I204*H204,2)</f>
        <v>0</v>
      </c>
      <c r="K204" s="268"/>
      <c r="L204" s="269"/>
      <c r="M204" s="270" t="s">
        <v>1</v>
      </c>
      <c r="N204" s="271" t="s">
        <v>41</v>
      </c>
      <c r="O204" s="233"/>
      <c r="P204" s="234">
        <f>O204*H204</f>
        <v>0</v>
      </c>
      <c r="Q204" s="234">
        <v>4.5999999999999999E-3</v>
      </c>
      <c r="R204" s="234">
        <f>Q204*H204</f>
        <v>0.242788</v>
      </c>
      <c r="S204" s="234">
        <v>0</v>
      </c>
      <c r="T204" s="235">
        <f>S204*H204</f>
        <v>0</v>
      </c>
      <c r="U204" s="141"/>
      <c r="V204" s="141"/>
      <c r="W204" s="141"/>
      <c r="X204" s="141"/>
      <c r="Y204" s="141"/>
      <c r="Z204" s="141"/>
      <c r="AA204" s="141"/>
      <c r="AB204" s="141"/>
      <c r="AC204" s="141"/>
      <c r="AD204" s="141"/>
      <c r="AE204" s="141"/>
      <c r="AR204" s="236" t="s">
        <v>183</v>
      </c>
      <c r="AT204" s="236" t="s">
        <v>179</v>
      </c>
      <c r="AU204" s="236" t="s">
        <v>86</v>
      </c>
      <c r="AY204" s="131" t="s">
        <v>144</v>
      </c>
      <c r="BE204" s="237">
        <f>IF(N204="základní",J204,0)</f>
        <v>0</v>
      </c>
      <c r="BF204" s="237">
        <f>IF(N204="snížená",J204,0)</f>
        <v>0</v>
      </c>
      <c r="BG204" s="237">
        <f>IF(N204="zákl. přenesená",J204,0)</f>
        <v>0</v>
      </c>
      <c r="BH204" s="237">
        <f>IF(N204="sníž. přenesená",J204,0)</f>
        <v>0</v>
      </c>
      <c r="BI204" s="237">
        <f>IF(N204="nulová",J204,0)</f>
        <v>0</v>
      </c>
      <c r="BJ204" s="131" t="s">
        <v>84</v>
      </c>
      <c r="BK204" s="237">
        <f>ROUND(I204*H204,2)</f>
        <v>0</v>
      </c>
      <c r="BL204" s="131" t="s">
        <v>150</v>
      </c>
      <c r="BM204" s="236" t="s">
        <v>296</v>
      </c>
    </row>
    <row r="205" spans="1:65" s="238" customFormat="1" x14ac:dyDescent="0.2">
      <c r="B205" s="239"/>
      <c r="D205" s="240" t="s">
        <v>152</v>
      </c>
      <c r="E205" s="241" t="s">
        <v>1</v>
      </c>
      <c r="F205" s="242" t="s">
        <v>297</v>
      </c>
      <c r="H205" s="243">
        <v>52.78</v>
      </c>
      <c r="I205" s="80"/>
      <c r="L205" s="239"/>
      <c r="M205" s="244"/>
      <c r="N205" s="245"/>
      <c r="O205" s="245"/>
      <c r="P205" s="245"/>
      <c r="Q205" s="245"/>
      <c r="R205" s="245"/>
      <c r="S205" s="245"/>
      <c r="T205" s="246"/>
      <c r="AT205" s="241" t="s">
        <v>152</v>
      </c>
      <c r="AU205" s="241" t="s">
        <v>86</v>
      </c>
      <c r="AV205" s="238" t="s">
        <v>86</v>
      </c>
      <c r="AW205" s="238" t="s">
        <v>32</v>
      </c>
      <c r="AX205" s="238" t="s">
        <v>84</v>
      </c>
      <c r="AY205" s="241" t="s">
        <v>144</v>
      </c>
    </row>
    <row r="206" spans="1:65" s="144" customFormat="1" ht="21.6" customHeight="1" x14ac:dyDescent="0.2">
      <c r="A206" s="141"/>
      <c r="B206" s="142"/>
      <c r="C206" s="224" t="s">
        <v>298</v>
      </c>
      <c r="D206" s="224" t="s">
        <v>146</v>
      </c>
      <c r="E206" s="225" t="s">
        <v>299</v>
      </c>
      <c r="F206" s="226" t="s">
        <v>300</v>
      </c>
      <c r="G206" s="227" t="s">
        <v>207</v>
      </c>
      <c r="H206" s="228">
        <v>4</v>
      </c>
      <c r="I206" s="79"/>
      <c r="J206" s="229">
        <f>ROUND(I206*H206,2)</f>
        <v>0</v>
      </c>
      <c r="K206" s="230"/>
      <c r="L206" s="142"/>
      <c r="M206" s="231" t="s">
        <v>1</v>
      </c>
      <c r="N206" s="232" t="s">
        <v>41</v>
      </c>
      <c r="O206" s="233"/>
      <c r="P206" s="234">
        <f>O206*H206</f>
        <v>0</v>
      </c>
      <c r="Q206" s="234">
        <v>0</v>
      </c>
      <c r="R206" s="234">
        <f>Q206*H206</f>
        <v>0</v>
      </c>
      <c r="S206" s="234">
        <v>0</v>
      </c>
      <c r="T206" s="235">
        <f>S206*H206</f>
        <v>0</v>
      </c>
      <c r="U206" s="141"/>
      <c r="V206" s="141"/>
      <c r="W206" s="141"/>
      <c r="X206" s="141"/>
      <c r="Y206" s="141"/>
      <c r="Z206" s="141"/>
      <c r="AA206" s="141"/>
      <c r="AB206" s="141"/>
      <c r="AC206" s="141"/>
      <c r="AD206" s="141"/>
      <c r="AE206" s="141"/>
      <c r="AR206" s="236" t="s">
        <v>150</v>
      </c>
      <c r="AT206" s="236" t="s">
        <v>146</v>
      </c>
      <c r="AU206" s="236" t="s">
        <v>86</v>
      </c>
      <c r="AY206" s="131" t="s">
        <v>144</v>
      </c>
      <c r="BE206" s="237">
        <f>IF(N206="základní",J206,0)</f>
        <v>0</v>
      </c>
      <c r="BF206" s="237">
        <f>IF(N206="snížená",J206,0)</f>
        <v>0</v>
      </c>
      <c r="BG206" s="237">
        <f>IF(N206="zákl. přenesená",J206,0)</f>
        <v>0</v>
      </c>
      <c r="BH206" s="237">
        <f>IF(N206="sníž. přenesená",J206,0)</f>
        <v>0</v>
      </c>
      <c r="BI206" s="237">
        <f>IF(N206="nulová",J206,0)</f>
        <v>0</v>
      </c>
      <c r="BJ206" s="131" t="s">
        <v>84</v>
      </c>
      <c r="BK206" s="237">
        <f>ROUND(I206*H206,2)</f>
        <v>0</v>
      </c>
      <c r="BL206" s="131" t="s">
        <v>150</v>
      </c>
      <c r="BM206" s="236" t="s">
        <v>301</v>
      </c>
    </row>
    <row r="207" spans="1:65" s="238" customFormat="1" x14ac:dyDescent="0.2">
      <c r="B207" s="239"/>
      <c r="D207" s="240" t="s">
        <v>152</v>
      </c>
      <c r="E207" s="241" t="s">
        <v>1</v>
      </c>
      <c r="F207" s="242" t="s">
        <v>302</v>
      </c>
      <c r="H207" s="243">
        <v>4</v>
      </c>
      <c r="I207" s="80"/>
      <c r="L207" s="239"/>
      <c r="M207" s="244"/>
      <c r="N207" s="245"/>
      <c r="O207" s="245"/>
      <c r="P207" s="245"/>
      <c r="Q207" s="245"/>
      <c r="R207" s="245"/>
      <c r="S207" s="245"/>
      <c r="T207" s="246"/>
      <c r="AT207" s="241" t="s">
        <v>152</v>
      </c>
      <c r="AU207" s="241" t="s">
        <v>86</v>
      </c>
      <c r="AV207" s="238" t="s">
        <v>86</v>
      </c>
      <c r="AW207" s="238" t="s">
        <v>32</v>
      </c>
      <c r="AX207" s="238" t="s">
        <v>84</v>
      </c>
      <c r="AY207" s="241" t="s">
        <v>144</v>
      </c>
    </row>
    <row r="208" spans="1:65" s="144" customFormat="1" ht="21.6" customHeight="1" x14ac:dyDescent="0.2">
      <c r="A208" s="141"/>
      <c r="B208" s="142"/>
      <c r="C208" s="262" t="s">
        <v>303</v>
      </c>
      <c r="D208" s="262" t="s">
        <v>179</v>
      </c>
      <c r="E208" s="263" t="s">
        <v>304</v>
      </c>
      <c r="F208" s="264" t="s">
        <v>305</v>
      </c>
      <c r="G208" s="265" t="s">
        <v>207</v>
      </c>
      <c r="H208" s="266">
        <v>3.0449999999999999</v>
      </c>
      <c r="I208" s="83"/>
      <c r="J208" s="267">
        <f>ROUND(I208*H208,2)</f>
        <v>0</v>
      </c>
      <c r="K208" s="268"/>
      <c r="L208" s="269"/>
      <c r="M208" s="270" t="s">
        <v>1</v>
      </c>
      <c r="N208" s="271" t="s">
        <v>41</v>
      </c>
      <c r="O208" s="233"/>
      <c r="P208" s="234">
        <f>O208*H208</f>
        <v>0</v>
      </c>
      <c r="Q208" s="234">
        <v>8.0000000000000004E-4</v>
      </c>
      <c r="R208" s="234">
        <f>Q208*H208</f>
        <v>2.4360000000000002E-3</v>
      </c>
      <c r="S208" s="234">
        <v>0</v>
      </c>
      <c r="T208" s="235">
        <f>S208*H208</f>
        <v>0</v>
      </c>
      <c r="U208" s="141"/>
      <c r="V208" s="141"/>
      <c r="W208" s="141"/>
      <c r="X208" s="141"/>
      <c r="Y208" s="141"/>
      <c r="Z208" s="141"/>
      <c r="AA208" s="141"/>
      <c r="AB208" s="141"/>
      <c r="AC208" s="141"/>
      <c r="AD208" s="141"/>
      <c r="AE208" s="141"/>
      <c r="AR208" s="236" t="s">
        <v>183</v>
      </c>
      <c r="AT208" s="236" t="s">
        <v>179</v>
      </c>
      <c r="AU208" s="236" t="s">
        <v>86</v>
      </c>
      <c r="AY208" s="131" t="s">
        <v>144</v>
      </c>
      <c r="BE208" s="237">
        <f>IF(N208="základní",J208,0)</f>
        <v>0</v>
      </c>
      <c r="BF208" s="237">
        <f>IF(N208="snížená",J208,0)</f>
        <v>0</v>
      </c>
      <c r="BG208" s="237">
        <f>IF(N208="zákl. přenesená",J208,0)</f>
        <v>0</v>
      </c>
      <c r="BH208" s="237">
        <f>IF(N208="sníž. přenesená",J208,0)</f>
        <v>0</v>
      </c>
      <c r="BI208" s="237">
        <f>IF(N208="nulová",J208,0)</f>
        <v>0</v>
      </c>
      <c r="BJ208" s="131" t="s">
        <v>84</v>
      </c>
      <c r="BK208" s="237">
        <f>ROUND(I208*H208,2)</f>
        <v>0</v>
      </c>
      <c r="BL208" s="131" t="s">
        <v>150</v>
      </c>
      <c r="BM208" s="236" t="s">
        <v>306</v>
      </c>
    </row>
    <row r="209" spans="1:65" s="238" customFormat="1" x14ac:dyDescent="0.2">
      <c r="B209" s="239"/>
      <c r="D209" s="240" t="s">
        <v>152</v>
      </c>
      <c r="E209" s="241" t="s">
        <v>1</v>
      </c>
      <c r="F209" s="242" t="s">
        <v>307</v>
      </c>
      <c r="H209" s="243">
        <v>3.0449999999999999</v>
      </c>
      <c r="I209" s="80"/>
      <c r="L209" s="239"/>
      <c r="M209" s="244"/>
      <c r="N209" s="245"/>
      <c r="O209" s="245"/>
      <c r="P209" s="245"/>
      <c r="Q209" s="245"/>
      <c r="R209" s="245"/>
      <c r="S209" s="245"/>
      <c r="T209" s="246"/>
      <c r="AT209" s="241" t="s">
        <v>152</v>
      </c>
      <c r="AU209" s="241" t="s">
        <v>86</v>
      </c>
      <c r="AV209" s="238" t="s">
        <v>86</v>
      </c>
      <c r="AW209" s="238" t="s">
        <v>32</v>
      </c>
      <c r="AX209" s="238" t="s">
        <v>84</v>
      </c>
      <c r="AY209" s="241" t="s">
        <v>144</v>
      </c>
    </row>
    <row r="210" spans="1:65" s="144" customFormat="1" ht="21.6" customHeight="1" x14ac:dyDescent="0.2">
      <c r="A210" s="141"/>
      <c r="B210" s="142"/>
      <c r="C210" s="262" t="s">
        <v>308</v>
      </c>
      <c r="D210" s="262" t="s">
        <v>179</v>
      </c>
      <c r="E210" s="263" t="s">
        <v>309</v>
      </c>
      <c r="F210" s="264" t="s">
        <v>310</v>
      </c>
      <c r="G210" s="265" t="s">
        <v>207</v>
      </c>
      <c r="H210" s="266">
        <v>1.0149999999999999</v>
      </c>
      <c r="I210" s="83"/>
      <c r="J210" s="267">
        <f>ROUND(I210*H210,2)</f>
        <v>0</v>
      </c>
      <c r="K210" s="268"/>
      <c r="L210" s="269"/>
      <c r="M210" s="270" t="s">
        <v>1</v>
      </c>
      <c r="N210" s="271" t="s">
        <v>41</v>
      </c>
      <c r="O210" s="233"/>
      <c r="P210" s="234">
        <f>O210*H210</f>
        <v>0</v>
      </c>
      <c r="Q210" s="234">
        <v>8.0000000000000004E-4</v>
      </c>
      <c r="R210" s="234">
        <f>Q210*H210</f>
        <v>8.12E-4</v>
      </c>
      <c r="S210" s="234">
        <v>0</v>
      </c>
      <c r="T210" s="235">
        <f>S210*H210</f>
        <v>0</v>
      </c>
      <c r="U210" s="141"/>
      <c r="V210" s="141"/>
      <c r="W210" s="141"/>
      <c r="X210" s="141"/>
      <c r="Y210" s="141"/>
      <c r="Z210" s="141"/>
      <c r="AA210" s="141"/>
      <c r="AB210" s="141"/>
      <c r="AC210" s="141"/>
      <c r="AD210" s="141"/>
      <c r="AE210" s="141"/>
      <c r="AR210" s="236" t="s">
        <v>183</v>
      </c>
      <c r="AT210" s="236" t="s">
        <v>179</v>
      </c>
      <c r="AU210" s="236" t="s">
        <v>86</v>
      </c>
      <c r="AY210" s="131" t="s">
        <v>144</v>
      </c>
      <c r="BE210" s="237">
        <f>IF(N210="základní",J210,0)</f>
        <v>0</v>
      </c>
      <c r="BF210" s="237">
        <f>IF(N210="snížená",J210,0)</f>
        <v>0</v>
      </c>
      <c r="BG210" s="237">
        <f>IF(N210="zákl. přenesená",J210,0)</f>
        <v>0</v>
      </c>
      <c r="BH210" s="237">
        <f>IF(N210="sníž. přenesená",J210,0)</f>
        <v>0</v>
      </c>
      <c r="BI210" s="237">
        <f>IF(N210="nulová",J210,0)</f>
        <v>0</v>
      </c>
      <c r="BJ210" s="131" t="s">
        <v>84</v>
      </c>
      <c r="BK210" s="237">
        <f>ROUND(I210*H210,2)</f>
        <v>0</v>
      </c>
      <c r="BL210" s="131" t="s">
        <v>150</v>
      </c>
      <c r="BM210" s="236" t="s">
        <v>311</v>
      </c>
    </row>
    <row r="211" spans="1:65" s="238" customFormat="1" x14ac:dyDescent="0.2">
      <c r="B211" s="239"/>
      <c r="D211" s="240" t="s">
        <v>152</v>
      </c>
      <c r="E211" s="241" t="s">
        <v>1</v>
      </c>
      <c r="F211" s="242" t="s">
        <v>312</v>
      </c>
      <c r="H211" s="243">
        <v>1.0149999999999999</v>
      </c>
      <c r="I211" s="80"/>
      <c r="L211" s="239"/>
      <c r="M211" s="244"/>
      <c r="N211" s="245"/>
      <c r="O211" s="245"/>
      <c r="P211" s="245"/>
      <c r="Q211" s="245"/>
      <c r="R211" s="245"/>
      <c r="S211" s="245"/>
      <c r="T211" s="246"/>
      <c r="AT211" s="241" t="s">
        <v>152</v>
      </c>
      <c r="AU211" s="241" t="s">
        <v>86</v>
      </c>
      <c r="AV211" s="238" t="s">
        <v>86</v>
      </c>
      <c r="AW211" s="238" t="s">
        <v>32</v>
      </c>
      <c r="AX211" s="238" t="s">
        <v>84</v>
      </c>
      <c r="AY211" s="241" t="s">
        <v>144</v>
      </c>
    </row>
    <row r="212" spans="1:65" s="144" customFormat="1" ht="21.6" customHeight="1" x14ac:dyDescent="0.2">
      <c r="A212" s="141"/>
      <c r="B212" s="142"/>
      <c r="C212" s="224" t="s">
        <v>313</v>
      </c>
      <c r="D212" s="224" t="s">
        <v>146</v>
      </c>
      <c r="E212" s="225" t="s">
        <v>314</v>
      </c>
      <c r="F212" s="226" t="s">
        <v>315</v>
      </c>
      <c r="G212" s="227" t="s">
        <v>207</v>
      </c>
      <c r="H212" s="228">
        <v>5</v>
      </c>
      <c r="I212" s="79"/>
      <c r="J212" s="229">
        <f>ROUND(I212*H212,2)</f>
        <v>0</v>
      </c>
      <c r="K212" s="230"/>
      <c r="L212" s="142"/>
      <c r="M212" s="231" t="s">
        <v>1</v>
      </c>
      <c r="N212" s="232" t="s">
        <v>41</v>
      </c>
      <c r="O212" s="233"/>
      <c r="P212" s="234">
        <f>O212*H212</f>
        <v>0</v>
      </c>
      <c r="Q212" s="234">
        <v>0</v>
      </c>
      <c r="R212" s="234">
        <f>Q212*H212</f>
        <v>0</v>
      </c>
      <c r="S212" s="234">
        <v>0</v>
      </c>
      <c r="T212" s="235">
        <f>S212*H212</f>
        <v>0</v>
      </c>
      <c r="U212" s="141"/>
      <c r="V212" s="141"/>
      <c r="W212" s="141"/>
      <c r="X212" s="141"/>
      <c r="Y212" s="141"/>
      <c r="Z212" s="141"/>
      <c r="AA212" s="141"/>
      <c r="AB212" s="141"/>
      <c r="AC212" s="141"/>
      <c r="AD212" s="141"/>
      <c r="AE212" s="141"/>
      <c r="AR212" s="236" t="s">
        <v>150</v>
      </c>
      <c r="AT212" s="236" t="s">
        <v>146</v>
      </c>
      <c r="AU212" s="236" t="s">
        <v>86</v>
      </c>
      <c r="AY212" s="131" t="s">
        <v>144</v>
      </c>
      <c r="BE212" s="237">
        <f>IF(N212="základní",J212,0)</f>
        <v>0</v>
      </c>
      <c r="BF212" s="237">
        <f>IF(N212="snížená",J212,0)</f>
        <v>0</v>
      </c>
      <c r="BG212" s="237">
        <f>IF(N212="zákl. přenesená",J212,0)</f>
        <v>0</v>
      </c>
      <c r="BH212" s="237">
        <f>IF(N212="sníž. přenesená",J212,0)</f>
        <v>0</v>
      </c>
      <c r="BI212" s="237">
        <f>IF(N212="nulová",J212,0)</f>
        <v>0</v>
      </c>
      <c r="BJ212" s="131" t="s">
        <v>84</v>
      </c>
      <c r="BK212" s="237">
        <f>ROUND(I212*H212,2)</f>
        <v>0</v>
      </c>
      <c r="BL212" s="131" t="s">
        <v>150</v>
      </c>
      <c r="BM212" s="236" t="s">
        <v>316</v>
      </c>
    </row>
    <row r="213" spans="1:65" s="238" customFormat="1" x14ac:dyDescent="0.2">
      <c r="B213" s="239"/>
      <c r="D213" s="240" t="s">
        <v>152</v>
      </c>
      <c r="E213" s="241" t="s">
        <v>1</v>
      </c>
      <c r="F213" s="242" t="s">
        <v>317</v>
      </c>
      <c r="H213" s="243">
        <v>5</v>
      </c>
      <c r="I213" s="80"/>
      <c r="L213" s="239"/>
      <c r="M213" s="244"/>
      <c r="N213" s="245"/>
      <c r="O213" s="245"/>
      <c r="P213" s="245"/>
      <c r="Q213" s="245"/>
      <c r="R213" s="245"/>
      <c r="S213" s="245"/>
      <c r="T213" s="246"/>
      <c r="AT213" s="241" t="s">
        <v>152</v>
      </c>
      <c r="AU213" s="241" t="s">
        <v>86</v>
      </c>
      <c r="AV213" s="238" t="s">
        <v>86</v>
      </c>
      <c r="AW213" s="238" t="s">
        <v>32</v>
      </c>
      <c r="AX213" s="238" t="s">
        <v>84</v>
      </c>
      <c r="AY213" s="241" t="s">
        <v>144</v>
      </c>
    </row>
    <row r="214" spans="1:65" s="144" customFormat="1" ht="21.6" customHeight="1" x14ac:dyDescent="0.2">
      <c r="A214" s="141"/>
      <c r="B214" s="142"/>
      <c r="C214" s="262" t="s">
        <v>318</v>
      </c>
      <c r="D214" s="262" t="s">
        <v>179</v>
      </c>
      <c r="E214" s="263" t="s">
        <v>319</v>
      </c>
      <c r="F214" s="264" t="s">
        <v>320</v>
      </c>
      <c r="G214" s="265" t="s">
        <v>207</v>
      </c>
      <c r="H214" s="266">
        <v>4.0599999999999996</v>
      </c>
      <c r="I214" s="83"/>
      <c r="J214" s="267">
        <f>ROUND(I214*H214,2)</f>
        <v>0</v>
      </c>
      <c r="K214" s="268"/>
      <c r="L214" s="269"/>
      <c r="M214" s="270" t="s">
        <v>1</v>
      </c>
      <c r="N214" s="271" t="s">
        <v>41</v>
      </c>
      <c r="O214" s="233"/>
      <c r="P214" s="234">
        <f>O214*H214</f>
        <v>0</v>
      </c>
      <c r="Q214" s="234">
        <v>1.1999999999999999E-3</v>
      </c>
      <c r="R214" s="234">
        <f>Q214*H214</f>
        <v>4.8719999999999987E-3</v>
      </c>
      <c r="S214" s="234">
        <v>0</v>
      </c>
      <c r="T214" s="235">
        <f>S214*H214</f>
        <v>0</v>
      </c>
      <c r="U214" s="141"/>
      <c r="V214" s="141"/>
      <c r="W214" s="141"/>
      <c r="X214" s="141"/>
      <c r="Y214" s="141"/>
      <c r="Z214" s="141"/>
      <c r="AA214" s="141"/>
      <c r="AB214" s="141"/>
      <c r="AC214" s="141"/>
      <c r="AD214" s="141"/>
      <c r="AE214" s="141"/>
      <c r="AR214" s="236" t="s">
        <v>183</v>
      </c>
      <c r="AT214" s="236" t="s">
        <v>179</v>
      </c>
      <c r="AU214" s="236" t="s">
        <v>86</v>
      </c>
      <c r="AY214" s="131" t="s">
        <v>144</v>
      </c>
      <c r="BE214" s="237">
        <f>IF(N214="základní",J214,0)</f>
        <v>0</v>
      </c>
      <c r="BF214" s="237">
        <f>IF(N214="snížená",J214,0)</f>
        <v>0</v>
      </c>
      <c r="BG214" s="237">
        <f>IF(N214="zákl. přenesená",J214,0)</f>
        <v>0</v>
      </c>
      <c r="BH214" s="237">
        <f>IF(N214="sníž. přenesená",J214,0)</f>
        <v>0</v>
      </c>
      <c r="BI214" s="237">
        <f>IF(N214="nulová",J214,0)</f>
        <v>0</v>
      </c>
      <c r="BJ214" s="131" t="s">
        <v>84</v>
      </c>
      <c r="BK214" s="237">
        <f>ROUND(I214*H214,2)</f>
        <v>0</v>
      </c>
      <c r="BL214" s="131" t="s">
        <v>150</v>
      </c>
      <c r="BM214" s="236" t="s">
        <v>321</v>
      </c>
    </row>
    <row r="215" spans="1:65" s="238" customFormat="1" x14ac:dyDescent="0.2">
      <c r="B215" s="239"/>
      <c r="D215" s="240" t="s">
        <v>152</v>
      </c>
      <c r="E215" s="241" t="s">
        <v>1</v>
      </c>
      <c r="F215" s="242" t="s">
        <v>322</v>
      </c>
      <c r="H215" s="243">
        <v>4.0599999999999996</v>
      </c>
      <c r="I215" s="80"/>
      <c r="L215" s="239"/>
      <c r="M215" s="244"/>
      <c r="N215" s="245"/>
      <c r="O215" s="245"/>
      <c r="P215" s="245"/>
      <c r="Q215" s="245"/>
      <c r="R215" s="245"/>
      <c r="S215" s="245"/>
      <c r="T215" s="246"/>
      <c r="AT215" s="241" t="s">
        <v>152</v>
      </c>
      <c r="AU215" s="241" t="s">
        <v>86</v>
      </c>
      <c r="AV215" s="238" t="s">
        <v>86</v>
      </c>
      <c r="AW215" s="238" t="s">
        <v>32</v>
      </c>
      <c r="AX215" s="238" t="s">
        <v>84</v>
      </c>
      <c r="AY215" s="241" t="s">
        <v>144</v>
      </c>
    </row>
    <row r="216" spans="1:65" s="144" customFormat="1" ht="21.6" customHeight="1" x14ac:dyDescent="0.2">
      <c r="A216" s="141"/>
      <c r="B216" s="142"/>
      <c r="C216" s="262" t="s">
        <v>323</v>
      </c>
      <c r="D216" s="262" t="s">
        <v>179</v>
      </c>
      <c r="E216" s="263" t="s">
        <v>324</v>
      </c>
      <c r="F216" s="264" t="s">
        <v>325</v>
      </c>
      <c r="G216" s="265" t="s">
        <v>207</v>
      </c>
      <c r="H216" s="266">
        <v>1.0149999999999999</v>
      </c>
      <c r="I216" s="83"/>
      <c r="J216" s="267">
        <f>ROUND(I216*H216,2)</f>
        <v>0</v>
      </c>
      <c r="K216" s="268"/>
      <c r="L216" s="269"/>
      <c r="M216" s="270" t="s">
        <v>1</v>
      </c>
      <c r="N216" s="271" t="s">
        <v>41</v>
      </c>
      <c r="O216" s="233"/>
      <c r="P216" s="234">
        <f>O216*H216</f>
        <v>0</v>
      </c>
      <c r="Q216" s="234">
        <v>1.1999999999999999E-3</v>
      </c>
      <c r="R216" s="234">
        <f>Q216*H216</f>
        <v>1.2179999999999997E-3</v>
      </c>
      <c r="S216" s="234">
        <v>0</v>
      </c>
      <c r="T216" s="235">
        <f>S216*H216</f>
        <v>0</v>
      </c>
      <c r="U216" s="141"/>
      <c r="V216" s="141"/>
      <c r="W216" s="141"/>
      <c r="X216" s="141"/>
      <c r="Y216" s="141"/>
      <c r="Z216" s="141"/>
      <c r="AA216" s="141"/>
      <c r="AB216" s="141"/>
      <c r="AC216" s="141"/>
      <c r="AD216" s="141"/>
      <c r="AE216" s="141"/>
      <c r="AR216" s="236" t="s">
        <v>183</v>
      </c>
      <c r="AT216" s="236" t="s">
        <v>179</v>
      </c>
      <c r="AU216" s="236" t="s">
        <v>86</v>
      </c>
      <c r="AY216" s="131" t="s">
        <v>144</v>
      </c>
      <c r="BE216" s="237">
        <f>IF(N216="základní",J216,0)</f>
        <v>0</v>
      </c>
      <c r="BF216" s="237">
        <f>IF(N216="snížená",J216,0)</f>
        <v>0</v>
      </c>
      <c r="BG216" s="237">
        <f>IF(N216="zákl. přenesená",J216,0)</f>
        <v>0</v>
      </c>
      <c r="BH216" s="237">
        <f>IF(N216="sníž. přenesená",J216,0)</f>
        <v>0</v>
      </c>
      <c r="BI216" s="237">
        <f>IF(N216="nulová",J216,0)</f>
        <v>0</v>
      </c>
      <c r="BJ216" s="131" t="s">
        <v>84</v>
      </c>
      <c r="BK216" s="237">
        <f>ROUND(I216*H216,2)</f>
        <v>0</v>
      </c>
      <c r="BL216" s="131" t="s">
        <v>150</v>
      </c>
      <c r="BM216" s="236" t="s">
        <v>326</v>
      </c>
    </row>
    <row r="217" spans="1:65" s="238" customFormat="1" x14ac:dyDescent="0.2">
      <c r="B217" s="239"/>
      <c r="D217" s="240" t="s">
        <v>152</v>
      </c>
      <c r="E217" s="241" t="s">
        <v>1</v>
      </c>
      <c r="F217" s="242" t="s">
        <v>312</v>
      </c>
      <c r="H217" s="243">
        <v>1.0149999999999999</v>
      </c>
      <c r="I217" s="80"/>
      <c r="L217" s="239"/>
      <c r="M217" s="244"/>
      <c r="N217" s="245"/>
      <c r="O217" s="245"/>
      <c r="P217" s="245"/>
      <c r="Q217" s="245"/>
      <c r="R217" s="245"/>
      <c r="S217" s="245"/>
      <c r="T217" s="246"/>
      <c r="AT217" s="241" t="s">
        <v>152</v>
      </c>
      <c r="AU217" s="241" t="s">
        <v>86</v>
      </c>
      <c r="AV217" s="238" t="s">
        <v>86</v>
      </c>
      <c r="AW217" s="238" t="s">
        <v>32</v>
      </c>
      <c r="AX217" s="238" t="s">
        <v>84</v>
      </c>
      <c r="AY217" s="241" t="s">
        <v>144</v>
      </c>
    </row>
    <row r="218" spans="1:65" s="144" customFormat="1" ht="21.6" customHeight="1" x14ac:dyDescent="0.2">
      <c r="A218" s="141"/>
      <c r="B218" s="142"/>
      <c r="C218" s="224" t="s">
        <v>327</v>
      </c>
      <c r="D218" s="224" t="s">
        <v>146</v>
      </c>
      <c r="E218" s="225" t="s">
        <v>328</v>
      </c>
      <c r="F218" s="226" t="s">
        <v>329</v>
      </c>
      <c r="G218" s="227" t="s">
        <v>207</v>
      </c>
      <c r="H218" s="228">
        <v>3</v>
      </c>
      <c r="I218" s="79"/>
      <c r="J218" s="229">
        <f>ROUND(I218*H218,2)</f>
        <v>0</v>
      </c>
      <c r="K218" s="230"/>
      <c r="L218" s="142"/>
      <c r="M218" s="231" t="s">
        <v>1</v>
      </c>
      <c r="N218" s="232" t="s">
        <v>41</v>
      </c>
      <c r="O218" s="233"/>
      <c r="P218" s="234">
        <f>O218*H218</f>
        <v>0</v>
      </c>
      <c r="Q218" s="234">
        <v>0</v>
      </c>
      <c r="R218" s="234">
        <f>Q218*H218</f>
        <v>0</v>
      </c>
      <c r="S218" s="234">
        <v>0</v>
      </c>
      <c r="T218" s="235">
        <f>S218*H218</f>
        <v>0</v>
      </c>
      <c r="U218" s="141"/>
      <c r="V218" s="141"/>
      <c r="W218" s="141"/>
      <c r="X218" s="141"/>
      <c r="Y218" s="141"/>
      <c r="Z218" s="141"/>
      <c r="AA218" s="141"/>
      <c r="AB218" s="141"/>
      <c r="AC218" s="141"/>
      <c r="AD218" s="141"/>
      <c r="AE218" s="141"/>
      <c r="AR218" s="236" t="s">
        <v>150</v>
      </c>
      <c r="AT218" s="236" t="s">
        <v>146</v>
      </c>
      <c r="AU218" s="236" t="s">
        <v>86</v>
      </c>
      <c r="AY218" s="131" t="s">
        <v>144</v>
      </c>
      <c r="BE218" s="237">
        <f>IF(N218="základní",J218,0)</f>
        <v>0</v>
      </c>
      <c r="BF218" s="237">
        <f>IF(N218="snížená",J218,0)</f>
        <v>0</v>
      </c>
      <c r="BG218" s="237">
        <f>IF(N218="zákl. přenesená",J218,0)</f>
        <v>0</v>
      </c>
      <c r="BH218" s="237">
        <f>IF(N218="sníž. přenesená",J218,0)</f>
        <v>0</v>
      </c>
      <c r="BI218" s="237">
        <f>IF(N218="nulová",J218,0)</f>
        <v>0</v>
      </c>
      <c r="BJ218" s="131" t="s">
        <v>84</v>
      </c>
      <c r="BK218" s="237">
        <f>ROUND(I218*H218,2)</f>
        <v>0</v>
      </c>
      <c r="BL218" s="131" t="s">
        <v>150</v>
      </c>
      <c r="BM218" s="236" t="s">
        <v>330</v>
      </c>
    </row>
    <row r="219" spans="1:65" s="238" customFormat="1" x14ac:dyDescent="0.2">
      <c r="B219" s="239"/>
      <c r="D219" s="240" t="s">
        <v>152</v>
      </c>
      <c r="E219" s="241" t="s">
        <v>1</v>
      </c>
      <c r="F219" s="242" t="s">
        <v>159</v>
      </c>
      <c r="H219" s="243">
        <v>3</v>
      </c>
      <c r="I219" s="80"/>
      <c r="L219" s="239"/>
      <c r="M219" s="244"/>
      <c r="N219" s="245"/>
      <c r="O219" s="245"/>
      <c r="P219" s="245"/>
      <c r="Q219" s="245"/>
      <c r="R219" s="245"/>
      <c r="S219" s="245"/>
      <c r="T219" s="246"/>
      <c r="AT219" s="241" t="s">
        <v>152</v>
      </c>
      <c r="AU219" s="241" t="s">
        <v>86</v>
      </c>
      <c r="AV219" s="238" t="s">
        <v>86</v>
      </c>
      <c r="AW219" s="238" t="s">
        <v>32</v>
      </c>
      <c r="AX219" s="238" t="s">
        <v>84</v>
      </c>
      <c r="AY219" s="241" t="s">
        <v>144</v>
      </c>
    </row>
    <row r="220" spans="1:65" s="144" customFormat="1" ht="21.6" customHeight="1" x14ac:dyDescent="0.2">
      <c r="A220" s="141"/>
      <c r="B220" s="142"/>
      <c r="C220" s="262" t="s">
        <v>331</v>
      </c>
      <c r="D220" s="262" t="s">
        <v>179</v>
      </c>
      <c r="E220" s="263" t="s">
        <v>332</v>
      </c>
      <c r="F220" s="264" t="s">
        <v>333</v>
      </c>
      <c r="G220" s="265" t="s">
        <v>207</v>
      </c>
      <c r="H220" s="266">
        <v>3.0449999999999999</v>
      </c>
      <c r="I220" s="83"/>
      <c r="J220" s="267">
        <f>ROUND(I220*H220,2)</f>
        <v>0</v>
      </c>
      <c r="K220" s="268"/>
      <c r="L220" s="269"/>
      <c r="M220" s="270" t="s">
        <v>1</v>
      </c>
      <c r="N220" s="271" t="s">
        <v>41</v>
      </c>
      <c r="O220" s="233"/>
      <c r="P220" s="234">
        <f>O220*H220</f>
        <v>0</v>
      </c>
      <c r="Q220" s="234">
        <v>2.0999999999999999E-3</v>
      </c>
      <c r="R220" s="234">
        <f>Q220*H220</f>
        <v>6.3944999999999991E-3</v>
      </c>
      <c r="S220" s="234">
        <v>0</v>
      </c>
      <c r="T220" s="235">
        <f>S220*H220</f>
        <v>0</v>
      </c>
      <c r="U220" s="141"/>
      <c r="V220" s="141"/>
      <c r="W220" s="141"/>
      <c r="X220" s="141"/>
      <c r="Y220" s="141"/>
      <c r="Z220" s="141"/>
      <c r="AA220" s="141"/>
      <c r="AB220" s="141"/>
      <c r="AC220" s="141"/>
      <c r="AD220" s="141"/>
      <c r="AE220" s="141"/>
      <c r="AR220" s="236" t="s">
        <v>183</v>
      </c>
      <c r="AT220" s="236" t="s">
        <v>179</v>
      </c>
      <c r="AU220" s="236" t="s">
        <v>86</v>
      </c>
      <c r="AY220" s="131" t="s">
        <v>144</v>
      </c>
      <c r="BE220" s="237">
        <f>IF(N220="základní",J220,0)</f>
        <v>0</v>
      </c>
      <c r="BF220" s="237">
        <f>IF(N220="snížená",J220,0)</f>
        <v>0</v>
      </c>
      <c r="BG220" s="237">
        <f>IF(N220="zákl. přenesená",J220,0)</f>
        <v>0</v>
      </c>
      <c r="BH220" s="237">
        <f>IF(N220="sníž. přenesená",J220,0)</f>
        <v>0</v>
      </c>
      <c r="BI220" s="237">
        <f>IF(N220="nulová",J220,0)</f>
        <v>0</v>
      </c>
      <c r="BJ220" s="131" t="s">
        <v>84</v>
      </c>
      <c r="BK220" s="237">
        <f>ROUND(I220*H220,2)</f>
        <v>0</v>
      </c>
      <c r="BL220" s="131" t="s">
        <v>150</v>
      </c>
      <c r="BM220" s="236" t="s">
        <v>334</v>
      </c>
    </row>
    <row r="221" spans="1:65" s="238" customFormat="1" x14ac:dyDescent="0.2">
      <c r="B221" s="239"/>
      <c r="D221" s="240" t="s">
        <v>152</v>
      </c>
      <c r="E221" s="241" t="s">
        <v>1</v>
      </c>
      <c r="F221" s="242" t="s">
        <v>307</v>
      </c>
      <c r="H221" s="243">
        <v>3.0449999999999999</v>
      </c>
      <c r="I221" s="80"/>
      <c r="L221" s="239"/>
      <c r="M221" s="244"/>
      <c r="N221" s="245"/>
      <c r="O221" s="245"/>
      <c r="P221" s="245"/>
      <c r="Q221" s="245"/>
      <c r="R221" s="245"/>
      <c r="S221" s="245"/>
      <c r="T221" s="246"/>
      <c r="AT221" s="241" t="s">
        <v>152</v>
      </c>
      <c r="AU221" s="241" t="s">
        <v>86</v>
      </c>
      <c r="AV221" s="238" t="s">
        <v>86</v>
      </c>
      <c r="AW221" s="238" t="s">
        <v>32</v>
      </c>
      <c r="AX221" s="238" t="s">
        <v>84</v>
      </c>
      <c r="AY221" s="241" t="s">
        <v>144</v>
      </c>
    </row>
    <row r="222" spans="1:65" s="144" customFormat="1" ht="21.6" customHeight="1" x14ac:dyDescent="0.2">
      <c r="A222" s="141"/>
      <c r="B222" s="142"/>
      <c r="C222" s="224" t="s">
        <v>335</v>
      </c>
      <c r="D222" s="224" t="s">
        <v>146</v>
      </c>
      <c r="E222" s="225" t="s">
        <v>336</v>
      </c>
      <c r="F222" s="226" t="s">
        <v>337</v>
      </c>
      <c r="G222" s="227" t="s">
        <v>207</v>
      </c>
      <c r="H222" s="228">
        <v>4</v>
      </c>
      <c r="I222" s="79"/>
      <c r="J222" s="229">
        <f>ROUND(I222*H222,2)</f>
        <v>0</v>
      </c>
      <c r="K222" s="230"/>
      <c r="L222" s="142"/>
      <c r="M222" s="231" t="s">
        <v>1</v>
      </c>
      <c r="N222" s="232" t="s">
        <v>41</v>
      </c>
      <c r="O222" s="233"/>
      <c r="P222" s="234">
        <f>O222*H222</f>
        <v>0</v>
      </c>
      <c r="Q222" s="234">
        <v>0</v>
      </c>
      <c r="R222" s="234">
        <f>Q222*H222</f>
        <v>0</v>
      </c>
      <c r="S222" s="234">
        <v>0</v>
      </c>
      <c r="T222" s="235">
        <f>S222*H222</f>
        <v>0</v>
      </c>
      <c r="U222" s="141"/>
      <c r="V222" s="141"/>
      <c r="W222" s="141"/>
      <c r="X222" s="141"/>
      <c r="Y222" s="141"/>
      <c r="Z222" s="141"/>
      <c r="AA222" s="141"/>
      <c r="AB222" s="141"/>
      <c r="AC222" s="141"/>
      <c r="AD222" s="141"/>
      <c r="AE222" s="141"/>
      <c r="AR222" s="236" t="s">
        <v>150</v>
      </c>
      <c r="AT222" s="236" t="s">
        <v>146</v>
      </c>
      <c r="AU222" s="236" t="s">
        <v>86</v>
      </c>
      <c r="AY222" s="131" t="s">
        <v>144</v>
      </c>
      <c r="BE222" s="237">
        <f>IF(N222="základní",J222,0)</f>
        <v>0</v>
      </c>
      <c r="BF222" s="237">
        <f>IF(N222="snížená",J222,0)</f>
        <v>0</v>
      </c>
      <c r="BG222" s="237">
        <f>IF(N222="zákl. přenesená",J222,0)</f>
        <v>0</v>
      </c>
      <c r="BH222" s="237">
        <f>IF(N222="sníž. přenesená",J222,0)</f>
        <v>0</v>
      </c>
      <c r="BI222" s="237">
        <f>IF(N222="nulová",J222,0)</f>
        <v>0</v>
      </c>
      <c r="BJ222" s="131" t="s">
        <v>84</v>
      </c>
      <c r="BK222" s="237">
        <f>ROUND(I222*H222,2)</f>
        <v>0</v>
      </c>
      <c r="BL222" s="131" t="s">
        <v>150</v>
      </c>
      <c r="BM222" s="236" t="s">
        <v>338</v>
      </c>
    </row>
    <row r="223" spans="1:65" s="238" customFormat="1" x14ac:dyDescent="0.2">
      <c r="B223" s="239"/>
      <c r="D223" s="240" t="s">
        <v>152</v>
      </c>
      <c r="E223" s="241" t="s">
        <v>1</v>
      </c>
      <c r="F223" s="242" t="s">
        <v>302</v>
      </c>
      <c r="H223" s="243">
        <v>4</v>
      </c>
      <c r="I223" s="80"/>
      <c r="L223" s="239"/>
      <c r="M223" s="244"/>
      <c r="N223" s="245"/>
      <c r="O223" s="245"/>
      <c r="P223" s="245"/>
      <c r="Q223" s="245"/>
      <c r="R223" s="245"/>
      <c r="S223" s="245"/>
      <c r="T223" s="246"/>
      <c r="AT223" s="241" t="s">
        <v>152</v>
      </c>
      <c r="AU223" s="241" t="s">
        <v>86</v>
      </c>
      <c r="AV223" s="238" t="s">
        <v>86</v>
      </c>
      <c r="AW223" s="238" t="s">
        <v>32</v>
      </c>
      <c r="AX223" s="238" t="s">
        <v>84</v>
      </c>
      <c r="AY223" s="241" t="s">
        <v>144</v>
      </c>
    </row>
    <row r="224" spans="1:65" s="144" customFormat="1" ht="21.6" customHeight="1" x14ac:dyDescent="0.2">
      <c r="A224" s="141"/>
      <c r="B224" s="142"/>
      <c r="C224" s="224" t="s">
        <v>339</v>
      </c>
      <c r="D224" s="224" t="s">
        <v>146</v>
      </c>
      <c r="E224" s="225" t="s">
        <v>340</v>
      </c>
      <c r="F224" s="226" t="s">
        <v>341</v>
      </c>
      <c r="G224" s="227" t="s">
        <v>207</v>
      </c>
      <c r="H224" s="228">
        <v>3</v>
      </c>
      <c r="I224" s="79"/>
      <c r="J224" s="229">
        <f>ROUND(I224*H224,2)</f>
        <v>0</v>
      </c>
      <c r="K224" s="230"/>
      <c r="L224" s="142"/>
      <c r="M224" s="231" t="s">
        <v>1</v>
      </c>
      <c r="N224" s="232" t="s">
        <v>41</v>
      </c>
      <c r="O224" s="233"/>
      <c r="P224" s="234">
        <f>O224*H224</f>
        <v>0</v>
      </c>
      <c r="Q224" s="234">
        <v>1.6199999999999999E-3</v>
      </c>
      <c r="R224" s="234">
        <f>Q224*H224</f>
        <v>4.8599999999999997E-3</v>
      </c>
      <c r="S224" s="234">
        <v>0</v>
      </c>
      <c r="T224" s="235">
        <f>S224*H224</f>
        <v>0</v>
      </c>
      <c r="U224" s="141"/>
      <c r="V224" s="141"/>
      <c r="W224" s="141"/>
      <c r="X224" s="141"/>
      <c r="Y224" s="141"/>
      <c r="Z224" s="141"/>
      <c r="AA224" s="141"/>
      <c r="AB224" s="141"/>
      <c r="AC224" s="141"/>
      <c r="AD224" s="141"/>
      <c r="AE224" s="141"/>
      <c r="AR224" s="236" t="s">
        <v>150</v>
      </c>
      <c r="AT224" s="236" t="s">
        <v>146</v>
      </c>
      <c r="AU224" s="236" t="s">
        <v>86</v>
      </c>
      <c r="AY224" s="131" t="s">
        <v>144</v>
      </c>
      <c r="BE224" s="237">
        <f>IF(N224="základní",J224,0)</f>
        <v>0</v>
      </c>
      <c r="BF224" s="237">
        <f>IF(N224="snížená",J224,0)</f>
        <v>0</v>
      </c>
      <c r="BG224" s="237">
        <f>IF(N224="zákl. přenesená",J224,0)</f>
        <v>0</v>
      </c>
      <c r="BH224" s="237">
        <f>IF(N224="sníž. přenesená",J224,0)</f>
        <v>0</v>
      </c>
      <c r="BI224" s="237">
        <f>IF(N224="nulová",J224,0)</f>
        <v>0</v>
      </c>
      <c r="BJ224" s="131" t="s">
        <v>84</v>
      </c>
      <c r="BK224" s="237">
        <f>ROUND(I224*H224,2)</f>
        <v>0</v>
      </c>
      <c r="BL224" s="131" t="s">
        <v>150</v>
      </c>
      <c r="BM224" s="236" t="s">
        <v>342</v>
      </c>
    </row>
    <row r="225" spans="1:65" s="238" customFormat="1" x14ac:dyDescent="0.2">
      <c r="B225" s="239"/>
      <c r="D225" s="240" t="s">
        <v>152</v>
      </c>
      <c r="E225" s="241" t="s">
        <v>1</v>
      </c>
      <c r="F225" s="242" t="s">
        <v>343</v>
      </c>
      <c r="H225" s="243">
        <v>3</v>
      </c>
      <c r="I225" s="80"/>
      <c r="L225" s="239"/>
      <c r="M225" s="244"/>
      <c r="N225" s="245"/>
      <c r="O225" s="245"/>
      <c r="P225" s="245"/>
      <c r="Q225" s="245"/>
      <c r="R225" s="245"/>
      <c r="S225" s="245"/>
      <c r="T225" s="246"/>
      <c r="AT225" s="241" t="s">
        <v>152</v>
      </c>
      <c r="AU225" s="241" t="s">
        <v>86</v>
      </c>
      <c r="AV225" s="238" t="s">
        <v>86</v>
      </c>
      <c r="AW225" s="238" t="s">
        <v>32</v>
      </c>
      <c r="AX225" s="238" t="s">
        <v>84</v>
      </c>
      <c r="AY225" s="241" t="s">
        <v>144</v>
      </c>
    </row>
    <row r="226" spans="1:65" s="144" customFormat="1" ht="21.6" customHeight="1" x14ac:dyDescent="0.2">
      <c r="A226" s="141"/>
      <c r="B226" s="142"/>
      <c r="C226" s="262" t="s">
        <v>344</v>
      </c>
      <c r="D226" s="262" t="s">
        <v>179</v>
      </c>
      <c r="E226" s="263" t="s">
        <v>345</v>
      </c>
      <c r="F226" s="264" t="s">
        <v>346</v>
      </c>
      <c r="G226" s="265" t="s">
        <v>207</v>
      </c>
      <c r="H226" s="266">
        <v>2</v>
      </c>
      <c r="I226" s="83"/>
      <c r="J226" s="267">
        <f>ROUND(I226*H226,2)</f>
        <v>0</v>
      </c>
      <c r="K226" s="268"/>
      <c r="L226" s="269"/>
      <c r="M226" s="270" t="s">
        <v>1</v>
      </c>
      <c r="N226" s="271" t="s">
        <v>41</v>
      </c>
      <c r="O226" s="233"/>
      <c r="P226" s="234">
        <f>O226*H226</f>
        <v>0</v>
      </c>
      <c r="Q226" s="234">
        <v>3.8500000000000001E-3</v>
      </c>
      <c r="R226" s="234">
        <f>Q226*H226</f>
        <v>7.7000000000000002E-3</v>
      </c>
      <c r="S226" s="234">
        <v>0</v>
      </c>
      <c r="T226" s="235">
        <f>S226*H226</f>
        <v>0</v>
      </c>
      <c r="U226" s="141"/>
      <c r="V226" s="141"/>
      <c r="W226" s="141"/>
      <c r="X226" s="141"/>
      <c r="Y226" s="141"/>
      <c r="Z226" s="141"/>
      <c r="AA226" s="141"/>
      <c r="AB226" s="141"/>
      <c r="AC226" s="141"/>
      <c r="AD226" s="141"/>
      <c r="AE226" s="141"/>
      <c r="AR226" s="236" t="s">
        <v>183</v>
      </c>
      <c r="AT226" s="236" t="s">
        <v>179</v>
      </c>
      <c r="AU226" s="236" t="s">
        <v>86</v>
      </c>
      <c r="AY226" s="131" t="s">
        <v>144</v>
      </c>
      <c r="BE226" s="237">
        <f>IF(N226="základní",J226,0)</f>
        <v>0</v>
      </c>
      <c r="BF226" s="237">
        <f>IF(N226="snížená",J226,0)</f>
        <v>0</v>
      </c>
      <c r="BG226" s="237">
        <f>IF(N226="zákl. přenesená",J226,0)</f>
        <v>0</v>
      </c>
      <c r="BH226" s="237">
        <f>IF(N226="sníž. přenesená",J226,0)</f>
        <v>0</v>
      </c>
      <c r="BI226" s="237">
        <f>IF(N226="nulová",J226,0)</f>
        <v>0</v>
      </c>
      <c r="BJ226" s="131" t="s">
        <v>84</v>
      </c>
      <c r="BK226" s="237">
        <f>ROUND(I226*H226,2)</f>
        <v>0</v>
      </c>
      <c r="BL226" s="131" t="s">
        <v>150</v>
      </c>
      <c r="BM226" s="236" t="s">
        <v>347</v>
      </c>
    </row>
    <row r="227" spans="1:65" s="238" customFormat="1" x14ac:dyDescent="0.2">
      <c r="B227" s="239"/>
      <c r="D227" s="240" t="s">
        <v>152</v>
      </c>
      <c r="E227" s="241" t="s">
        <v>1</v>
      </c>
      <c r="F227" s="242" t="s">
        <v>86</v>
      </c>
      <c r="H227" s="243">
        <v>2</v>
      </c>
      <c r="I227" s="80"/>
      <c r="L227" s="239"/>
      <c r="M227" s="244"/>
      <c r="N227" s="245"/>
      <c r="O227" s="245"/>
      <c r="P227" s="245"/>
      <c r="Q227" s="245"/>
      <c r="R227" s="245"/>
      <c r="S227" s="245"/>
      <c r="T227" s="246"/>
      <c r="AT227" s="241" t="s">
        <v>152</v>
      </c>
      <c r="AU227" s="241" t="s">
        <v>86</v>
      </c>
      <c r="AV227" s="238" t="s">
        <v>86</v>
      </c>
      <c r="AW227" s="238" t="s">
        <v>32</v>
      </c>
      <c r="AX227" s="238" t="s">
        <v>84</v>
      </c>
      <c r="AY227" s="241" t="s">
        <v>144</v>
      </c>
    </row>
    <row r="228" spans="1:65" s="144" customFormat="1" ht="14.4" customHeight="1" x14ac:dyDescent="0.2">
      <c r="A228" s="141"/>
      <c r="B228" s="142"/>
      <c r="C228" s="262" t="s">
        <v>348</v>
      </c>
      <c r="D228" s="262" t="s">
        <v>179</v>
      </c>
      <c r="E228" s="263" t="s">
        <v>349</v>
      </c>
      <c r="F228" s="264" t="s">
        <v>350</v>
      </c>
      <c r="G228" s="265" t="s">
        <v>207</v>
      </c>
      <c r="H228" s="266">
        <v>1</v>
      </c>
      <c r="I228" s="83"/>
      <c r="J228" s="267">
        <f>ROUND(I228*H228,2)</f>
        <v>0</v>
      </c>
      <c r="K228" s="268"/>
      <c r="L228" s="269"/>
      <c r="M228" s="270" t="s">
        <v>1</v>
      </c>
      <c r="N228" s="271" t="s">
        <v>41</v>
      </c>
      <c r="O228" s="233"/>
      <c r="P228" s="234">
        <f>O228*H228</f>
        <v>0</v>
      </c>
      <c r="Q228" s="234">
        <v>1.7999999999999999E-2</v>
      </c>
      <c r="R228" s="234">
        <f>Q228*H228</f>
        <v>1.7999999999999999E-2</v>
      </c>
      <c r="S228" s="234">
        <v>0</v>
      </c>
      <c r="T228" s="235">
        <f>S228*H228</f>
        <v>0</v>
      </c>
      <c r="U228" s="141"/>
      <c r="V228" s="141"/>
      <c r="W228" s="141"/>
      <c r="X228" s="141"/>
      <c r="Y228" s="141"/>
      <c r="Z228" s="141"/>
      <c r="AA228" s="141"/>
      <c r="AB228" s="141"/>
      <c r="AC228" s="141"/>
      <c r="AD228" s="141"/>
      <c r="AE228" s="141"/>
      <c r="AR228" s="236" t="s">
        <v>183</v>
      </c>
      <c r="AT228" s="236" t="s">
        <v>179</v>
      </c>
      <c r="AU228" s="236" t="s">
        <v>86</v>
      </c>
      <c r="AY228" s="131" t="s">
        <v>144</v>
      </c>
      <c r="BE228" s="237">
        <f>IF(N228="základní",J228,0)</f>
        <v>0</v>
      </c>
      <c r="BF228" s="237">
        <f>IF(N228="snížená",J228,0)</f>
        <v>0</v>
      </c>
      <c r="BG228" s="237">
        <f>IF(N228="zákl. přenesená",J228,0)</f>
        <v>0</v>
      </c>
      <c r="BH228" s="237">
        <f>IF(N228="sníž. přenesená",J228,0)</f>
        <v>0</v>
      </c>
      <c r="BI228" s="237">
        <f>IF(N228="nulová",J228,0)</f>
        <v>0</v>
      </c>
      <c r="BJ228" s="131" t="s">
        <v>84</v>
      </c>
      <c r="BK228" s="237">
        <f>ROUND(I228*H228,2)</f>
        <v>0</v>
      </c>
      <c r="BL228" s="131" t="s">
        <v>150</v>
      </c>
      <c r="BM228" s="236" t="s">
        <v>351</v>
      </c>
    </row>
    <row r="229" spans="1:65" s="238" customFormat="1" x14ac:dyDescent="0.2">
      <c r="B229" s="239"/>
      <c r="D229" s="240" t="s">
        <v>152</v>
      </c>
      <c r="E229" s="241" t="s">
        <v>1</v>
      </c>
      <c r="F229" s="242" t="s">
        <v>84</v>
      </c>
      <c r="H229" s="243">
        <v>1</v>
      </c>
      <c r="I229" s="80"/>
      <c r="L229" s="239"/>
      <c r="M229" s="244"/>
      <c r="N229" s="245"/>
      <c r="O229" s="245"/>
      <c r="P229" s="245"/>
      <c r="Q229" s="245"/>
      <c r="R229" s="245"/>
      <c r="S229" s="245"/>
      <c r="T229" s="246"/>
      <c r="AT229" s="241" t="s">
        <v>152</v>
      </c>
      <c r="AU229" s="241" t="s">
        <v>86</v>
      </c>
      <c r="AV229" s="238" t="s">
        <v>86</v>
      </c>
      <c r="AW229" s="238" t="s">
        <v>32</v>
      </c>
      <c r="AX229" s="238" t="s">
        <v>84</v>
      </c>
      <c r="AY229" s="241" t="s">
        <v>144</v>
      </c>
    </row>
    <row r="230" spans="1:65" s="144" customFormat="1" ht="21.6" customHeight="1" x14ac:dyDescent="0.2">
      <c r="A230" s="141"/>
      <c r="B230" s="142"/>
      <c r="C230" s="224" t="s">
        <v>352</v>
      </c>
      <c r="D230" s="224" t="s">
        <v>146</v>
      </c>
      <c r="E230" s="225" t="s">
        <v>353</v>
      </c>
      <c r="F230" s="226" t="s">
        <v>354</v>
      </c>
      <c r="G230" s="227" t="s">
        <v>207</v>
      </c>
      <c r="H230" s="228">
        <v>1</v>
      </c>
      <c r="I230" s="79"/>
      <c r="J230" s="229">
        <f>ROUND(I230*H230,2)</f>
        <v>0</v>
      </c>
      <c r="K230" s="230"/>
      <c r="L230" s="142"/>
      <c r="M230" s="231" t="s">
        <v>1</v>
      </c>
      <c r="N230" s="232" t="s">
        <v>41</v>
      </c>
      <c r="O230" s="233"/>
      <c r="P230" s="234">
        <f>O230*H230</f>
        <v>0</v>
      </c>
      <c r="Q230" s="234">
        <v>2.96E-3</v>
      </c>
      <c r="R230" s="234">
        <f>Q230*H230</f>
        <v>2.96E-3</v>
      </c>
      <c r="S230" s="234">
        <v>0</v>
      </c>
      <c r="T230" s="235">
        <f>S230*H230</f>
        <v>0</v>
      </c>
      <c r="U230" s="141"/>
      <c r="V230" s="141"/>
      <c r="W230" s="141"/>
      <c r="X230" s="141"/>
      <c r="Y230" s="141"/>
      <c r="Z230" s="141"/>
      <c r="AA230" s="141"/>
      <c r="AB230" s="141"/>
      <c r="AC230" s="141"/>
      <c r="AD230" s="141"/>
      <c r="AE230" s="141"/>
      <c r="AR230" s="236" t="s">
        <v>150</v>
      </c>
      <c r="AT230" s="236" t="s">
        <v>146</v>
      </c>
      <c r="AU230" s="236" t="s">
        <v>86</v>
      </c>
      <c r="AY230" s="131" t="s">
        <v>144</v>
      </c>
      <c r="BE230" s="237">
        <f>IF(N230="základní",J230,0)</f>
        <v>0</v>
      </c>
      <c r="BF230" s="237">
        <f>IF(N230="snížená",J230,0)</f>
        <v>0</v>
      </c>
      <c r="BG230" s="237">
        <f>IF(N230="zákl. přenesená",J230,0)</f>
        <v>0</v>
      </c>
      <c r="BH230" s="237">
        <f>IF(N230="sníž. přenesená",J230,0)</f>
        <v>0</v>
      </c>
      <c r="BI230" s="237">
        <f>IF(N230="nulová",J230,0)</f>
        <v>0</v>
      </c>
      <c r="BJ230" s="131" t="s">
        <v>84</v>
      </c>
      <c r="BK230" s="237">
        <f>ROUND(I230*H230,2)</f>
        <v>0</v>
      </c>
      <c r="BL230" s="131" t="s">
        <v>150</v>
      </c>
      <c r="BM230" s="236" t="s">
        <v>355</v>
      </c>
    </row>
    <row r="231" spans="1:65" s="238" customFormat="1" x14ac:dyDescent="0.2">
      <c r="B231" s="239"/>
      <c r="D231" s="240" t="s">
        <v>152</v>
      </c>
      <c r="E231" s="241" t="s">
        <v>1</v>
      </c>
      <c r="F231" s="242" t="s">
        <v>84</v>
      </c>
      <c r="H231" s="243">
        <v>1</v>
      </c>
      <c r="I231" s="80"/>
      <c r="L231" s="239"/>
      <c r="M231" s="244"/>
      <c r="N231" s="245"/>
      <c r="O231" s="245"/>
      <c r="P231" s="245"/>
      <c r="Q231" s="245"/>
      <c r="R231" s="245"/>
      <c r="S231" s="245"/>
      <c r="T231" s="246"/>
      <c r="AT231" s="241" t="s">
        <v>152</v>
      </c>
      <c r="AU231" s="241" t="s">
        <v>86</v>
      </c>
      <c r="AV231" s="238" t="s">
        <v>86</v>
      </c>
      <c r="AW231" s="238" t="s">
        <v>32</v>
      </c>
      <c r="AX231" s="238" t="s">
        <v>84</v>
      </c>
      <c r="AY231" s="241" t="s">
        <v>144</v>
      </c>
    </row>
    <row r="232" spans="1:65" s="144" customFormat="1" ht="21.6" customHeight="1" x14ac:dyDescent="0.2">
      <c r="A232" s="141"/>
      <c r="B232" s="142"/>
      <c r="C232" s="262" t="s">
        <v>356</v>
      </c>
      <c r="D232" s="262" t="s">
        <v>179</v>
      </c>
      <c r="E232" s="263" t="s">
        <v>357</v>
      </c>
      <c r="F232" s="264" t="s">
        <v>358</v>
      </c>
      <c r="G232" s="265" t="s">
        <v>207</v>
      </c>
      <c r="H232" s="266">
        <v>1</v>
      </c>
      <c r="I232" s="83"/>
      <c r="J232" s="267">
        <f>ROUND(I232*H232,2)</f>
        <v>0</v>
      </c>
      <c r="K232" s="268"/>
      <c r="L232" s="269"/>
      <c r="M232" s="270" t="s">
        <v>1</v>
      </c>
      <c r="N232" s="271" t="s">
        <v>41</v>
      </c>
      <c r="O232" s="233"/>
      <c r="P232" s="234">
        <f>O232*H232</f>
        <v>0</v>
      </c>
      <c r="Q232" s="234">
        <v>8.5000000000000006E-3</v>
      </c>
      <c r="R232" s="234">
        <f>Q232*H232</f>
        <v>8.5000000000000006E-3</v>
      </c>
      <c r="S232" s="234">
        <v>0</v>
      </c>
      <c r="T232" s="235">
        <f>S232*H232</f>
        <v>0</v>
      </c>
      <c r="U232" s="141"/>
      <c r="V232" s="141"/>
      <c r="W232" s="141"/>
      <c r="X232" s="141"/>
      <c r="Y232" s="141"/>
      <c r="Z232" s="141"/>
      <c r="AA232" s="141"/>
      <c r="AB232" s="141"/>
      <c r="AC232" s="141"/>
      <c r="AD232" s="141"/>
      <c r="AE232" s="141"/>
      <c r="AR232" s="236" t="s">
        <v>183</v>
      </c>
      <c r="AT232" s="236" t="s">
        <v>179</v>
      </c>
      <c r="AU232" s="236" t="s">
        <v>86</v>
      </c>
      <c r="AY232" s="131" t="s">
        <v>144</v>
      </c>
      <c r="BE232" s="237">
        <f>IF(N232="základní",J232,0)</f>
        <v>0</v>
      </c>
      <c r="BF232" s="237">
        <f>IF(N232="snížená",J232,0)</f>
        <v>0</v>
      </c>
      <c r="BG232" s="237">
        <f>IF(N232="zákl. přenesená",J232,0)</f>
        <v>0</v>
      </c>
      <c r="BH232" s="237">
        <f>IF(N232="sníž. přenesená",J232,0)</f>
        <v>0</v>
      </c>
      <c r="BI232" s="237">
        <f>IF(N232="nulová",J232,0)</f>
        <v>0</v>
      </c>
      <c r="BJ232" s="131" t="s">
        <v>84</v>
      </c>
      <c r="BK232" s="237">
        <f>ROUND(I232*H232,2)</f>
        <v>0</v>
      </c>
      <c r="BL232" s="131" t="s">
        <v>150</v>
      </c>
      <c r="BM232" s="236" t="s">
        <v>359</v>
      </c>
    </row>
    <row r="233" spans="1:65" s="238" customFormat="1" x14ac:dyDescent="0.2">
      <c r="B233" s="239"/>
      <c r="D233" s="240" t="s">
        <v>152</v>
      </c>
      <c r="E233" s="241" t="s">
        <v>1</v>
      </c>
      <c r="F233" s="242" t="s">
        <v>84</v>
      </c>
      <c r="H233" s="243">
        <v>1</v>
      </c>
      <c r="I233" s="80"/>
      <c r="L233" s="239"/>
      <c r="M233" s="244"/>
      <c r="N233" s="245"/>
      <c r="O233" s="245"/>
      <c r="P233" s="245"/>
      <c r="Q233" s="245"/>
      <c r="R233" s="245"/>
      <c r="S233" s="245"/>
      <c r="T233" s="246"/>
      <c r="AT233" s="241" t="s">
        <v>152</v>
      </c>
      <c r="AU233" s="241" t="s">
        <v>86</v>
      </c>
      <c r="AV233" s="238" t="s">
        <v>86</v>
      </c>
      <c r="AW233" s="238" t="s">
        <v>32</v>
      </c>
      <c r="AX233" s="238" t="s">
        <v>84</v>
      </c>
      <c r="AY233" s="241" t="s">
        <v>144</v>
      </c>
    </row>
    <row r="234" spans="1:65" s="144" customFormat="1" ht="21.6" customHeight="1" x14ac:dyDescent="0.2">
      <c r="A234" s="141"/>
      <c r="B234" s="142"/>
      <c r="C234" s="224" t="s">
        <v>360</v>
      </c>
      <c r="D234" s="224" t="s">
        <v>146</v>
      </c>
      <c r="E234" s="225" t="s">
        <v>361</v>
      </c>
      <c r="F234" s="226" t="s">
        <v>362</v>
      </c>
      <c r="G234" s="227" t="s">
        <v>281</v>
      </c>
      <c r="H234" s="228">
        <v>6</v>
      </c>
      <c r="I234" s="79"/>
      <c r="J234" s="229">
        <f>ROUND(I234*H234,2)</f>
        <v>0</v>
      </c>
      <c r="K234" s="230"/>
      <c r="L234" s="142"/>
      <c r="M234" s="231" t="s">
        <v>1</v>
      </c>
      <c r="N234" s="232" t="s">
        <v>41</v>
      </c>
      <c r="O234" s="233"/>
      <c r="P234" s="234">
        <f>O234*H234</f>
        <v>0</v>
      </c>
      <c r="Q234" s="234">
        <v>0</v>
      </c>
      <c r="R234" s="234">
        <f>Q234*H234</f>
        <v>0</v>
      </c>
      <c r="S234" s="234">
        <v>0</v>
      </c>
      <c r="T234" s="235">
        <f>S234*H234</f>
        <v>0</v>
      </c>
      <c r="U234" s="141"/>
      <c r="V234" s="141"/>
      <c r="W234" s="141"/>
      <c r="X234" s="141"/>
      <c r="Y234" s="141"/>
      <c r="Z234" s="141"/>
      <c r="AA234" s="141"/>
      <c r="AB234" s="141"/>
      <c r="AC234" s="141"/>
      <c r="AD234" s="141"/>
      <c r="AE234" s="141"/>
      <c r="AR234" s="236" t="s">
        <v>150</v>
      </c>
      <c r="AT234" s="236" t="s">
        <v>146</v>
      </c>
      <c r="AU234" s="236" t="s">
        <v>86</v>
      </c>
      <c r="AY234" s="131" t="s">
        <v>144</v>
      </c>
      <c r="BE234" s="237">
        <f>IF(N234="základní",J234,0)</f>
        <v>0</v>
      </c>
      <c r="BF234" s="237">
        <f>IF(N234="snížená",J234,0)</f>
        <v>0</v>
      </c>
      <c r="BG234" s="237">
        <f>IF(N234="zákl. přenesená",J234,0)</f>
        <v>0</v>
      </c>
      <c r="BH234" s="237">
        <f>IF(N234="sníž. přenesená",J234,0)</f>
        <v>0</v>
      </c>
      <c r="BI234" s="237">
        <f>IF(N234="nulová",J234,0)</f>
        <v>0</v>
      </c>
      <c r="BJ234" s="131" t="s">
        <v>84</v>
      </c>
      <c r="BK234" s="237">
        <f>ROUND(I234*H234,2)</f>
        <v>0</v>
      </c>
      <c r="BL234" s="131" t="s">
        <v>150</v>
      </c>
      <c r="BM234" s="236" t="s">
        <v>363</v>
      </c>
    </row>
    <row r="235" spans="1:65" s="238" customFormat="1" x14ac:dyDescent="0.2">
      <c r="B235" s="239"/>
      <c r="D235" s="240" t="s">
        <v>152</v>
      </c>
      <c r="E235" s="241" t="s">
        <v>1</v>
      </c>
      <c r="F235" s="242" t="s">
        <v>173</v>
      </c>
      <c r="H235" s="243">
        <v>6</v>
      </c>
      <c r="I235" s="80"/>
      <c r="L235" s="239"/>
      <c r="M235" s="244"/>
      <c r="N235" s="245"/>
      <c r="O235" s="245"/>
      <c r="P235" s="245"/>
      <c r="Q235" s="245"/>
      <c r="R235" s="245"/>
      <c r="S235" s="245"/>
      <c r="T235" s="246"/>
      <c r="AT235" s="241" t="s">
        <v>152</v>
      </c>
      <c r="AU235" s="241" t="s">
        <v>86</v>
      </c>
      <c r="AV235" s="238" t="s">
        <v>86</v>
      </c>
      <c r="AW235" s="238" t="s">
        <v>32</v>
      </c>
      <c r="AX235" s="238" t="s">
        <v>84</v>
      </c>
      <c r="AY235" s="241" t="s">
        <v>144</v>
      </c>
    </row>
    <row r="236" spans="1:65" s="144" customFormat="1" ht="21.6" customHeight="1" x14ac:dyDescent="0.2">
      <c r="A236" s="141"/>
      <c r="B236" s="142"/>
      <c r="C236" s="224" t="s">
        <v>364</v>
      </c>
      <c r="D236" s="224" t="s">
        <v>146</v>
      </c>
      <c r="E236" s="225" t="s">
        <v>365</v>
      </c>
      <c r="F236" s="226" t="s">
        <v>366</v>
      </c>
      <c r="G236" s="227" t="s">
        <v>281</v>
      </c>
      <c r="H236" s="228">
        <v>52</v>
      </c>
      <c r="I236" s="79"/>
      <c r="J236" s="229">
        <f>ROUND(I236*H236,2)</f>
        <v>0</v>
      </c>
      <c r="K236" s="230"/>
      <c r="L236" s="142"/>
      <c r="M236" s="231" t="s">
        <v>1</v>
      </c>
      <c r="N236" s="232" t="s">
        <v>41</v>
      </c>
      <c r="O236" s="233"/>
      <c r="P236" s="234">
        <f>O236*H236</f>
        <v>0</v>
      </c>
      <c r="Q236" s="234">
        <v>0</v>
      </c>
      <c r="R236" s="234">
        <f>Q236*H236</f>
        <v>0</v>
      </c>
      <c r="S236" s="234">
        <v>0</v>
      </c>
      <c r="T236" s="235">
        <f>S236*H236</f>
        <v>0</v>
      </c>
      <c r="U236" s="141"/>
      <c r="V236" s="141"/>
      <c r="W236" s="141"/>
      <c r="X236" s="141"/>
      <c r="Y236" s="141"/>
      <c r="Z236" s="141"/>
      <c r="AA236" s="141"/>
      <c r="AB236" s="141"/>
      <c r="AC236" s="141"/>
      <c r="AD236" s="141"/>
      <c r="AE236" s="141"/>
      <c r="AR236" s="236" t="s">
        <v>150</v>
      </c>
      <c r="AT236" s="236" t="s">
        <v>146</v>
      </c>
      <c r="AU236" s="236" t="s">
        <v>86</v>
      </c>
      <c r="AY236" s="131" t="s">
        <v>144</v>
      </c>
      <c r="BE236" s="237">
        <f>IF(N236="základní",J236,0)</f>
        <v>0</v>
      </c>
      <c r="BF236" s="237">
        <f>IF(N236="snížená",J236,0)</f>
        <v>0</v>
      </c>
      <c r="BG236" s="237">
        <f>IF(N236="zákl. přenesená",J236,0)</f>
        <v>0</v>
      </c>
      <c r="BH236" s="237">
        <f>IF(N236="sníž. přenesená",J236,0)</f>
        <v>0</v>
      </c>
      <c r="BI236" s="237">
        <f>IF(N236="nulová",J236,0)</f>
        <v>0</v>
      </c>
      <c r="BJ236" s="131" t="s">
        <v>84</v>
      </c>
      <c r="BK236" s="237">
        <f>ROUND(I236*H236,2)</f>
        <v>0</v>
      </c>
      <c r="BL236" s="131" t="s">
        <v>150</v>
      </c>
      <c r="BM236" s="236" t="s">
        <v>367</v>
      </c>
    </row>
    <row r="237" spans="1:65" s="238" customFormat="1" x14ac:dyDescent="0.2">
      <c r="B237" s="239"/>
      <c r="D237" s="240" t="s">
        <v>152</v>
      </c>
      <c r="E237" s="241" t="s">
        <v>1</v>
      </c>
      <c r="F237" s="242" t="s">
        <v>292</v>
      </c>
      <c r="H237" s="243">
        <v>52</v>
      </c>
      <c r="I237" s="80"/>
      <c r="L237" s="239"/>
      <c r="M237" s="244"/>
      <c r="N237" s="245"/>
      <c r="O237" s="245"/>
      <c r="P237" s="245"/>
      <c r="Q237" s="245"/>
      <c r="R237" s="245"/>
      <c r="S237" s="245"/>
      <c r="T237" s="246"/>
      <c r="AT237" s="241" t="s">
        <v>152</v>
      </c>
      <c r="AU237" s="241" t="s">
        <v>86</v>
      </c>
      <c r="AV237" s="238" t="s">
        <v>86</v>
      </c>
      <c r="AW237" s="238" t="s">
        <v>32</v>
      </c>
      <c r="AX237" s="238" t="s">
        <v>84</v>
      </c>
      <c r="AY237" s="241" t="s">
        <v>144</v>
      </c>
    </row>
    <row r="238" spans="1:65" s="144" customFormat="1" ht="21.6" customHeight="1" x14ac:dyDescent="0.2">
      <c r="A238" s="141"/>
      <c r="B238" s="142"/>
      <c r="C238" s="224" t="s">
        <v>368</v>
      </c>
      <c r="D238" s="224" t="s">
        <v>146</v>
      </c>
      <c r="E238" s="225" t="s">
        <v>369</v>
      </c>
      <c r="F238" s="226" t="s">
        <v>370</v>
      </c>
      <c r="G238" s="227" t="s">
        <v>207</v>
      </c>
      <c r="H238" s="228">
        <v>1</v>
      </c>
      <c r="I238" s="79"/>
      <c r="J238" s="229">
        <f>ROUND(I238*H238,2)</f>
        <v>0</v>
      </c>
      <c r="K238" s="230"/>
      <c r="L238" s="142"/>
      <c r="M238" s="231" t="s">
        <v>1</v>
      </c>
      <c r="N238" s="232" t="s">
        <v>41</v>
      </c>
      <c r="O238" s="233"/>
      <c r="P238" s="234">
        <f>O238*H238</f>
        <v>0</v>
      </c>
      <c r="Q238" s="234">
        <v>3.9059999999999997E-2</v>
      </c>
      <c r="R238" s="234">
        <f>Q238*H238</f>
        <v>3.9059999999999997E-2</v>
      </c>
      <c r="S238" s="234">
        <v>0</v>
      </c>
      <c r="T238" s="235">
        <f>S238*H238</f>
        <v>0</v>
      </c>
      <c r="U238" s="141"/>
      <c r="V238" s="141"/>
      <c r="W238" s="141"/>
      <c r="X238" s="141"/>
      <c r="Y238" s="141"/>
      <c r="Z238" s="141"/>
      <c r="AA238" s="141"/>
      <c r="AB238" s="141"/>
      <c r="AC238" s="141"/>
      <c r="AD238" s="141"/>
      <c r="AE238" s="141"/>
      <c r="AR238" s="236" t="s">
        <v>150</v>
      </c>
      <c r="AT238" s="236" t="s">
        <v>146</v>
      </c>
      <c r="AU238" s="236" t="s">
        <v>86</v>
      </c>
      <c r="AY238" s="131" t="s">
        <v>144</v>
      </c>
      <c r="BE238" s="237">
        <f>IF(N238="základní",J238,0)</f>
        <v>0</v>
      </c>
      <c r="BF238" s="237">
        <f>IF(N238="snížená",J238,0)</f>
        <v>0</v>
      </c>
      <c r="BG238" s="237">
        <f>IF(N238="zákl. přenesená",J238,0)</f>
        <v>0</v>
      </c>
      <c r="BH238" s="237">
        <f>IF(N238="sníž. přenesená",J238,0)</f>
        <v>0</v>
      </c>
      <c r="BI238" s="237">
        <f>IF(N238="nulová",J238,0)</f>
        <v>0</v>
      </c>
      <c r="BJ238" s="131" t="s">
        <v>84</v>
      </c>
      <c r="BK238" s="237">
        <f>ROUND(I238*H238,2)</f>
        <v>0</v>
      </c>
      <c r="BL238" s="131" t="s">
        <v>150</v>
      </c>
      <c r="BM238" s="236" t="s">
        <v>371</v>
      </c>
    </row>
    <row r="239" spans="1:65" s="238" customFormat="1" x14ac:dyDescent="0.2">
      <c r="B239" s="239"/>
      <c r="D239" s="240" t="s">
        <v>152</v>
      </c>
      <c r="E239" s="241" t="s">
        <v>1</v>
      </c>
      <c r="F239" s="242" t="s">
        <v>84</v>
      </c>
      <c r="H239" s="243">
        <v>1</v>
      </c>
      <c r="I239" s="80"/>
      <c r="L239" s="239"/>
      <c r="M239" s="244"/>
      <c r="N239" s="245"/>
      <c r="O239" s="245"/>
      <c r="P239" s="245"/>
      <c r="Q239" s="245"/>
      <c r="R239" s="245"/>
      <c r="S239" s="245"/>
      <c r="T239" s="246"/>
      <c r="AT239" s="241" t="s">
        <v>152</v>
      </c>
      <c r="AU239" s="241" t="s">
        <v>86</v>
      </c>
      <c r="AV239" s="238" t="s">
        <v>86</v>
      </c>
      <c r="AW239" s="238" t="s">
        <v>32</v>
      </c>
      <c r="AX239" s="238" t="s">
        <v>84</v>
      </c>
      <c r="AY239" s="241" t="s">
        <v>144</v>
      </c>
    </row>
    <row r="240" spans="1:65" s="144" customFormat="1" ht="32.4" customHeight="1" x14ac:dyDescent="0.2">
      <c r="A240" s="141"/>
      <c r="B240" s="142"/>
      <c r="C240" s="224" t="s">
        <v>372</v>
      </c>
      <c r="D240" s="224" t="s">
        <v>146</v>
      </c>
      <c r="E240" s="225" t="s">
        <v>373</v>
      </c>
      <c r="F240" s="226" t="s">
        <v>374</v>
      </c>
      <c r="G240" s="227" t="s">
        <v>207</v>
      </c>
      <c r="H240" s="228">
        <v>2</v>
      </c>
      <c r="I240" s="79"/>
      <c r="J240" s="229">
        <f>ROUND(I240*H240,2)</f>
        <v>0</v>
      </c>
      <c r="K240" s="230"/>
      <c r="L240" s="142"/>
      <c r="M240" s="231" t="s">
        <v>1</v>
      </c>
      <c r="N240" s="232" t="s">
        <v>41</v>
      </c>
      <c r="O240" s="233"/>
      <c r="P240" s="234">
        <f>O240*H240</f>
        <v>0</v>
      </c>
      <c r="Q240" s="234">
        <v>1.0279999999999999E-2</v>
      </c>
      <c r="R240" s="234">
        <f>Q240*H240</f>
        <v>2.0559999999999998E-2</v>
      </c>
      <c r="S240" s="234">
        <v>0</v>
      </c>
      <c r="T240" s="235">
        <f>S240*H240</f>
        <v>0</v>
      </c>
      <c r="U240" s="141"/>
      <c r="V240" s="141"/>
      <c r="W240" s="141"/>
      <c r="X240" s="141"/>
      <c r="Y240" s="141"/>
      <c r="Z240" s="141"/>
      <c r="AA240" s="141"/>
      <c r="AB240" s="141"/>
      <c r="AC240" s="141"/>
      <c r="AD240" s="141"/>
      <c r="AE240" s="141"/>
      <c r="AR240" s="236" t="s">
        <v>150</v>
      </c>
      <c r="AT240" s="236" t="s">
        <v>146</v>
      </c>
      <c r="AU240" s="236" t="s">
        <v>86</v>
      </c>
      <c r="AY240" s="131" t="s">
        <v>144</v>
      </c>
      <c r="BE240" s="237">
        <f>IF(N240="základní",J240,0)</f>
        <v>0</v>
      </c>
      <c r="BF240" s="237">
        <f>IF(N240="snížená",J240,0)</f>
        <v>0</v>
      </c>
      <c r="BG240" s="237">
        <f>IF(N240="zákl. přenesená",J240,0)</f>
        <v>0</v>
      </c>
      <c r="BH240" s="237">
        <f>IF(N240="sníž. přenesená",J240,0)</f>
        <v>0</v>
      </c>
      <c r="BI240" s="237">
        <f>IF(N240="nulová",J240,0)</f>
        <v>0</v>
      </c>
      <c r="BJ240" s="131" t="s">
        <v>84</v>
      </c>
      <c r="BK240" s="237">
        <f>ROUND(I240*H240,2)</f>
        <v>0</v>
      </c>
      <c r="BL240" s="131" t="s">
        <v>150</v>
      </c>
      <c r="BM240" s="236" t="s">
        <v>375</v>
      </c>
    </row>
    <row r="241" spans="1:65" s="238" customFormat="1" x14ac:dyDescent="0.2">
      <c r="B241" s="239"/>
      <c r="D241" s="240" t="s">
        <v>152</v>
      </c>
      <c r="E241" s="241" t="s">
        <v>1</v>
      </c>
      <c r="F241" s="242" t="s">
        <v>86</v>
      </c>
      <c r="H241" s="243">
        <v>2</v>
      </c>
      <c r="I241" s="80"/>
      <c r="L241" s="239"/>
      <c r="M241" s="244"/>
      <c r="N241" s="245"/>
      <c r="O241" s="245"/>
      <c r="P241" s="245"/>
      <c r="Q241" s="245"/>
      <c r="R241" s="245"/>
      <c r="S241" s="245"/>
      <c r="T241" s="246"/>
      <c r="AT241" s="241" t="s">
        <v>152</v>
      </c>
      <c r="AU241" s="241" t="s">
        <v>86</v>
      </c>
      <c r="AV241" s="238" t="s">
        <v>86</v>
      </c>
      <c r="AW241" s="238" t="s">
        <v>32</v>
      </c>
      <c r="AX241" s="238" t="s">
        <v>84</v>
      </c>
      <c r="AY241" s="241" t="s">
        <v>144</v>
      </c>
    </row>
    <row r="242" spans="1:65" s="144" customFormat="1" ht="21.6" customHeight="1" x14ac:dyDescent="0.2">
      <c r="A242" s="141"/>
      <c r="B242" s="142"/>
      <c r="C242" s="224" t="s">
        <v>376</v>
      </c>
      <c r="D242" s="224" t="s">
        <v>146</v>
      </c>
      <c r="E242" s="225" t="s">
        <v>377</v>
      </c>
      <c r="F242" s="226" t="s">
        <v>378</v>
      </c>
      <c r="G242" s="227" t="s">
        <v>207</v>
      </c>
      <c r="H242" s="228">
        <v>2</v>
      </c>
      <c r="I242" s="79"/>
      <c r="J242" s="229">
        <f>ROUND(I242*H242,2)</f>
        <v>0</v>
      </c>
      <c r="K242" s="230"/>
      <c r="L242" s="142"/>
      <c r="M242" s="231" t="s">
        <v>1</v>
      </c>
      <c r="N242" s="232" t="s">
        <v>41</v>
      </c>
      <c r="O242" s="233"/>
      <c r="P242" s="234">
        <f>O242*H242</f>
        <v>0</v>
      </c>
      <c r="Q242" s="234">
        <v>0</v>
      </c>
      <c r="R242" s="234">
        <f>Q242*H242</f>
        <v>0</v>
      </c>
      <c r="S242" s="234">
        <v>0</v>
      </c>
      <c r="T242" s="235">
        <f>S242*H242</f>
        <v>0</v>
      </c>
      <c r="U242" s="141"/>
      <c r="V242" s="141"/>
      <c r="W242" s="141"/>
      <c r="X242" s="141"/>
      <c r="Y242" s="141"/>
      <c r="Z242" s="141"/>
      <c r="AA242" s="141"/>
      <c r="AB242" s="141"/>
      <c r="AC242" s="141"/>
      <c r="AD242" s="141"/>
      <c r="AE242" s="141"/>
      <c r="AR242" s="236" t="s">
        <v>150</v>
      </c>
      <c r="AT242" s="236" t="s">
        <v>146</v>
      </c>
      <c r="AU242" s="236" t="s">
        <v>86</v>
      </c>
      <c r="AY242" s="131" t="s">
        <v>144</v>
      </c>
      <c r="BE242" s="237">
        <f>IF(N242="základní",J242,0)</f>
        <v>0</v>
      </c>
      <c r="BF242" s="237">
        <f>IF(N242="snížená",J242,0)</f>
        <v>0</v>
      </c>
      <c r="BG242" s="237">
        <f>IF(N242="zákl. přenesená",J242,0)</f>
        <v>0</v>
      </c>
      <c r="BH242" s="237">
        <f>IF(N242="sníž. přenesená",J242,0)</f>
        <v>0</v>
      </c>
      <c r="BI242" s="237">
        <f>IF(N242="nulová",J242,0)</f>
        <v>0</v>
      </c>
      <c r="BJ242" s="131" t="s">
        <v>84</v>
      </c>
      <c r="BK242" s="237">
        <f>ROUND(I242*H242,2)</f>
        <v>0</v>
      </c>
      <c r="BL242" s="131" t="s">
        <v>150</v>
      </c>
      <c r="BM242" s="236" t="s">
        <v>379</v>
      </c>
    </row>
    <row r="243" spans="1:65" s="238" customFormat="1" x14ac:dyDescent="0.2">
      <c r="B243" s="239"/>
      <c r="D243" s="240" t="s">
        <v>152</v>
      </c>
      <c r="E243" s="241" t="s">
        <v>1</v>
      </c>
      <c r="F243" s="242" t="s">
        <v>86</v>
      </c>
      <c r="H243" s="243">
        <v>2</v>
      </c>
      <c r="I243" s="80"/>
      <c r="L243" s="239"/>
      <c r="M243" s="244"/>
      <c r="N243" s="245"/>
      <c r="O243" s="245"/>
      <c r="P243" s="245"/>
      <c r="Q243" s="245"/>
      <c r="R243" s="245"/>
      <c r="S243" s="245"/>
      <c r="T243" s="246"/>
      <c r="AT243" s="241" t="s">
        <v>152</v>
      </c>
      <c r="AU243" s="241" t="s">
        <v>86</v>
      </c>
      <c r="AV243" s="238" t="s">
        <v>86</v>
      </c>
      <c r="AW243" s="238" t="s">
        <v>32</v>
      </c>
      <c r="AX243" s="238" t="s">
        <v>84</v>
      </c>
      <c r="AY243" s="241" t="s">
        <v>144</v>
      </c>
    </row>
    <row r="244" spans="1:65" s="144" customFormat="1" ht="32.4" customHeight="1" x14ac:dyDescent="0.2">
      <c r="A244" s="141"/>
      <c r="B244" s="142"/>
      <c r="C244" s="224" t="s">
        <v>292</v>
      </c>
      <c r="D244" s="224" t="s">
        <v>146</v>
      </c>
      <c r="E244" s="225" t="s">
        <v>380</v>
      </c>
      <c r="F244" s="226" t="s">
        <v>381</v>
      </c>
      <c r="G244" s="227" t="s">
        <v>207</v>
      </c>
      <c r="H244" s="228">
        <v>1</v>
      </c>
      <c r="I244" s="79"/>
      <c r="J244" s="229">
        <f>ROUND(I244*H244,2)</f>
        <v>0</v>
      </c>
      <c r="K244" s="230"/>
      <c r="L244" s="142"/>
      <c r="M244" s="231" t="s">
        <v>1</v>
      </c>
      <c r="N244" s="232" t="s">
        <v>41</v>
      </c>
      <c r="O244" s="233"/>
      <c r="P244" s="234">
        <f>O244*H244</f>
        <v>0</v>
      </c>
      <c r="Q244" s="234">
        <v>6.5700000000000003E-3</v>
      </c>
      <c r="R244" s="234">
        <f>Q244*H244</f>
        <v>6.5700000000000003E-3</v>
      </c>
      <c r="S244" s="234">
        <v>0</v>
      </c>
      <c r="T244" s="235">
        <f>S244*H244</f>
        <v>0</v>
      </c>
      <c r="U244" s="141"/>
      <c r="V244" s="141"/>
      <c r="W244" s="141"/>
      <c r="X244" s="141"/>
      <c r="Y244" s="141"/>
      <c r="Z244" s="141"/>
      <c r="AA244" s="141"/>
      <c r="AB244" s="141"/>
      <c r="AC244" s="141"/>
      <c r="AD244" s="141"/>
      <c r="AE244" s="141"/>
      <c r="AR244" s="236" t="s">
        <v>150</v>
      </c>
      <c r="AT244" s="236" t="s">
        <v>146</v>
      </c>
      <c r="AU244" s="236" t="s">
        <v>86</v>
      </c>
      <c r="AY244" s="131" t="s">
        <v>144</v>
      </c>
      <c r="BE244" s="237">
        <f>IF(N244="základní",J244,0)</f>
        <v>0</v>
      </c>
      <c r="BF244" s="237">
        <f>IF(N244="snížená",J244,0)</f>
        <v>0</v>
      </c>
      <c r="BG244" s="237">
        <f>IF(N244="zákl. přenesená",J244,0)</f>
        <v>0</v>
      </c>
      <c r="BH244" s="237">
        <f>IF(N244="sníž. přenesená",J244,0)</f>
        <v>0</v>
      </c>
      <c r="BI244" s="237">
        <f>IF(N244="nulová",J244,0)</f>
        <v>0</v>
      </c>
      <c r="BJ244" s="131" t="s">
        <v>84</v>
      </c>
      <c r="BK244" s="237">
        <f>ROUND(I244*H244,2)</f>
        <v>0</v>
      </c>
      <c r="BL244" s="131" t="s">
        <v>150</v>
      </c>
      <c r="BM244" s="236" t="s">
        <v>382</v>
      </c>
    </row>
    <row r="245" spans="1:65" s="238" customFormat="1" x14ac:dyDescent="0.2">
      <c r="B245" s="239"/>
      <c r="D245" s="240" t="s">
        <v>152</v>
      </c>
      <c r="E245" s="241" t="s">
        <v>1</v>
      </c>
      <c r="F245" s="242" t="s">
        <v>84</v>
      </c>
      <c r="H245" s="243">
        <v>1</v>
      </c>
      <c r="I245" s="80"/>
      <c r="L245" s="239"/>
      <c r="M245" s="244"/>
      <c r="N245" s="245"/>
      <c r="O245" s="245"/>
      <c r="P245" s="245"/>
      <c r="Q245" s="245"/>
      <c r="R245" s="245"/>
      <c r="S245" s="245"/>
      <c r="T245" s="246"/>
      <c r="AT245" s="241" t="s">
        <v>152</v>
      </c>
      <c r="AU245" s="241" t="s">
        <v>86</v>
      </c>
      <c r="AV245" s="238" t="s">
        <v>86</v>
      </c>
      <c r="AW245" s="238" t="s">
        <v>32</v>
      </c>
      <c r="AX245" s="238" t="s">
        <v>84</v>
      </c>
      <c r="AY245" s="241" t="s">
        <v>144</v>
      </c>
    </row>
    <row r="246" spans="1:65" s="144" customFormat="1" ht="21.6" customHeight="1" x14ac:dyDescent="0.2">
      <c r="A246" s="141"/>
      <c r="B246" s="142"/>
      <c r="C246" s="224" t="s">
        <v>383</v>
      </c>
      <c r="D246" s="224" t="s">
        <v>146</v>
      </c>
      <c r="E246" s="225" t="s">
        <v>384</v>
      </c>
      <c r="F246" s="226" t="s">
        <v>385</v>
      </c>
      <c r="G246" s="227" t="s">
        <v>207</v>
      </c>
      <c r="H246" s="228">
        <v>1</v>
      </c>
      <c r="I246" s="79"/>
      <c r="J246" s="229">
        <f>ROUND(I246*H246,2)</f>
        <v>0</v>
      </c>
      <c r="K246" s="230"/>
      <c r="L246" s="142"/>
      <c r="M246" s="231" t="s">
        <v>1</v>
      </c>
      <c r="N246" s="232" t="s">
        <v>41</v>
      </c>
      <c r="O246" s="233"/>
      <c r="P246" s="234">
        <f>O246*H246</f>
        <v>0</v>
      </c>
      <c r="Q246" s="234">
        <v>0</v>
      </c>
      <c r="R246" s="234">
        <f>Q246*H246</f>
        <v>0</v>
      </c>
      <c r="S246" s="234">
        <v>0</v>
      </c>
      <c r="T246" s="235">
        <f>S246*H246</f>
        <v>0</v>
      </c>
      <c r="U246" s="141"/>
      <c r="V246" s="141"/>
      <c r="W246" s="141"/>
      <c r="X246" s="141"/>
      <c r="Y246" s="141"/>
      <c r="Z246" s="141"/>
      <c r="AA246" s="141"/>
      <c r="AB246" s="141"/>
      <c r="AC246" s="141"/>
      <c r="AD246" s="141"/>
      <c r="AE246" s="141"/>
      <c r="AR246" s="236" t="s">
        <v>150</v>
      </c>
      <c r="AT246" s="236" t="s">
        <v>146</v>
      </c>
      <c r="AU246" s="236" t="s">
        <v>86</v>
      </c>
      <c r="AY246" s="131" t="s">
        <v>144</v>
      </c>
      <c r="BE246" s="237">
        <f>IF(N246="základní",J246,0)</f>
        <v>0</v>
      </c>
      <c r="BF246" s="237">
        <f>IF(N246="snížená",J246,0)</f>
        <v>0</v>
      </c>
      <c r="BG246" s="237">
        <f>IF(N246="zákl. přenesená",J246,0)</f>
        <v>0</v>
      </c>
      <c r="BH246" s="237">
        <f>IF(N246="sníž. přenesená",J246,0)</f>
        <v>0</v>
      </c>
      <c r="BI246" s="237">
        <f>IF(N246="nulová",J246,0)</f>
        <v>0</v>
      </c>
      <c r="BJ246" s="131" t="s">
        <v>84</v>
      </c>
      <c r="BK246" s="237">
        <f>ROUND(I246*H246,2)</f>
        <v>0</v>
      </c>
      <c r="BL246" s="131" t="s">
        <v>150</v>
      </c>
      <c r="BM246" s="236" t="s">
        <v>386</v>
      </c>
    </row>
    <row r="247" spans="1:65" s="238" customFormat="1" x14ac:dyDescent="0.2">
      <c r="B247" s="239"/>
      <c r="D247" s="240" t="s">
        <v>152</v>
      </c>
      <c r="E247" s="241" t="s">
        <v>1</v>
      </c>
      <c r="F247" s="242" t="s">
        <v>84</v>
      </c>
      <c r="H247" s="243">
        <v>1</v>
      </c>
      <c r="I247" s="80"/>
      <c r="L247" s="239"/>
      <c r="M247" s="244"/>
      <c r="N247" s="245"/>
      <c r="O247" s="245"/>
      <c r="P247" s="245"/>
      <c r="Q247" s="245"/>
      <c r="R247" s="245"/>
      <c r="S247" s="245"/>
      <c r="T247" s="246"/>
      <c r="AT247" s="241" t="s">
        <v>152</v>
      </c>
      <c r="AU247" s="241" t="s">
        <v>86</v>
      </c>
      <c r="AV247" s="238" t="s">
        <v>86</v>
      </c>
      <c r="AW247" s="238" t="s">
        <v>32</v>
      </c>
      <c r="AX247" s="238" t="s">
        <v>84</v>
      </c>
      <c r="AY247" s="241" t="s">
        <v>144</v>
      </c>
    </row>
    <row r="248" spans="1:65" s="144" customFormat="1" ht="32.4" customHeight="1" x14ac:dyDescent="0.2">
      <c r="A248" s="141"/>
      <c r="B248" s="142"/>
      <c r="C248" s="224" t="s">
        <v>387</v>
      </c>
      <c r="D248" s="224" t="s">
        <v>146</v>
      </c>
      <c r="E248" s="225" t="s">
        <v>388</v>
      </c>
      <c r="F248" s="226" t="s">
        <v>389</v>
      </c>
      <c r="G248" s="227" t="s">
        <v>207</v>
      </c>
      <c r="H248" s="228">
        <v>2</v>
      </c>
      <c r="I248" s="79"/>
      <c r="J248" s="229">
        <f>ROUND(I248*H248,2)</f>
        <v>0</v>
      </c>
      <c r="K248" s="230"/>
      <c r="L248" s="142"/>
      <c r="M248" s="231" t="s">
        <v>1</v>
      </c>
      <c r="N248" s="232" t="s">
        <v>41</v>
      </c>
      <c r="O248" s="233"/>
      <c r="P248" s="234">
        <f>O248*H248</f>
        <v>0</v>
      </c>
      <c r="Q248" s="234">
        <v>1.7000000000000001E-2</v>
      </c>
      <c r="R248" s="234">
        <f>Q248*H248</f>
        <v>3.4000000000000002E-2</v>
      </c>
      <c r="S248" s="234">
        <v>0</v>
      </c>
      <c r="T248" s="235">
        <f>S248*H248</f>
        <v>0</v>
      </c>
      <c r="U248" s="141"/>
      <c r="V248" s="141"/>
      <c r="W248" s="141"/>
      <c r="X248" s="141"/>
      <c r="Y248" s="141"/>
      <c r="Z248" s="141"/>
      <c r="AA248" s="141"/>
      <c r="AB248" s="141"/>
      <c r="AC248" s="141"/>
      <c r="AD248" s="141"/>
      <c r="AE248" s="141"/>
      <c r="AR248" s="236" t="s">
        <v>150</v>
      </c>
      <c r="AT248" s="236" t="s">
        <v>146</v>
      </c>
      <c r="AU248" s="236" t="s">
        <v>86</v>
      </c>
      <c r="AY248" s="131" t="s">
        <v>144</v>
      </c>
      <c r="BE248" s="237">
        <f>IF(N248="základní",J248,0)</f>
        <v>0</v>
      </c>
      <c r="BF248" s="237">
        <f>IF(N248="snížená",J248,0)</f>
        <v>0</v>
      </c>
      <c r="BG248" s="237">
        <f>IF(N248="zákl. přenesená",J248,0)</f>
        <v>0</v>
      </c>
      <c r="BH248" s="237">
        <f>IF(N248="sníž. přenesená",J248,0)</f>
        <v>0</v>
      </c>
      <c r="BI248" s="237">
        <f>IF(N248="nulová",J248,0)</f>
        <v>0</v>
      </c>
      <c r="BJ248" s="131" t="s">
        <v>84</v>
      </c>
      <c r="BK248" s="237">
        <f>ROUND(I248*H248,2)</f>
        <v>0</v>
      </c>
      <c r="BL248" s="131" t="s">
        <v>150</v>
      </c>
      <c r="BM248" s="236" t="s">
        <v>390</v>
      </c>
    </row>
    <row r="249" spans="1:65" s="255" customFormat="1" x14ac:dyDescent="0.2">
      <c r="B249" s="256"/>
      <c r="D249" s="240" t="s">
        <v>152</v>
      </c>
      <c r="E249" s="257" t="s">
        <v>1</v>
      </c>
      <c r="F249" s="258" t="s">
        <v>391</v>
      </c>
      <c r="H249" s="257" t="s">
        <v>1</v>
      </c>
      <c r="I249" s="82"/>
      <c r="L249" s="256"/>
      <c r="M249" s="259"/>
      <c r="N249" s="260"/>
      <c r="O249" s="260"/>
      <c r="P249" s="260"/>
      <c r="Q249" s="260"/>
      <c r="R249" s="260"/>
      <c r="S249" s="260"/>
      <c r="T249" s="261"/>
      <c r="AT249" s="257" t="s">
        <v>152</v>
      </c>
      <c r="AU249" s="257" t="s">
        <v>86</v>
      </c>
      <c r="AV249" s="255" t="s">
        <v>84</v>
      </c>
      <c r="AW249" s="255" t="s">
        <v>32</v>
      </c>
      <c r="AX249" s="255" t="s">
        <v>76</v>
      </c>
      <c r="AY249" s="257" t="s">
        <v>144</v>
      </c>
    </row>
    <row r="250" spans="1:65" s="238" customFormat="1" x14ac:dyDescent="0.2">
      <c r="B250" s="239"/>
      <c r="D250" s="240" t="s">
        <v>152</v>
      </c>
      <c r="E250" s="241" t="s">
        <v>1</v>
      </c>
      <c r="F250" s="242" t="s">
        <v>86</v>
      </c>
      <c r="H250" s="243">
        <v>2</v>
      </c>
      <c r="I250" s="80"/>
      <c r="L250" s="239"/>
      <c r="M250" s="244"/>
      <c r="N250" s="245"/>
      <c r="O250" s="245"/>
      <c r="P250" s="245"/>
      <c r="Q250" s="245"/>
      <c r="R250" s="245"/>
      <c r="S250" s="245"/>
      <c r="T250" s="246"/>
      <c r="AT250" s="241" t="s">
        <v>152</v>
      </c>
      <c r="AU250" s="241" t="s">
        <v>86</v>
      </c>
      <c r="AV250" s="238" t="s">
        <v>86</v>
      </c>
      <c r="AW250" s="238" t="s">
        <v>32</v>
      </c>
      <c r="AX250" s="238" t="s">
        <v>84</v>
      </c>
      <c r="AY250" s="241" t="s">
        <v>144</v>
      </c>
    </row>
    <row r="251" spans="1:65" s="144" customFormat="1" ht="21.6" customHeight="1" x14ac:dyDescent="0.2">
      <c r="A251" s="141"/>
      <c r="B251" s="142"/>
      <c r="C251" s="224" t="s">
        <v>392</v>
      </c>
      <c r="D251" s="224" t="s">
        <v>146</v>
      </c>
      <c r="E251" s="225" t="s">
        <v>393</v>
      </c>
      <c r="F251" s="226" t="s">
        <v>394</v>
      </c>
      <c r="G251" s="227" t="s">
        <v>207</v>
      </c>
      <c r="H251" s="228">
        <v>1</v>
      </c>
      <c r="I251" s="79"/>
      <c r="J251" s="229">
        <f>ROUND(I251*H251,2)</f>
        <v>0</v>
      </c>
      <c r="K251" s="230"/>
      <c r="L251" s="142"/>
      <c r="M251" s="231" t="s">
        <v>1</v>
      </c>
      <c r="N251" s="232" t="s">
        <v>41</v>
      </c>
      <c r="O251" s="233"/>
      <c r="P251" s="234">
        <f>O251*H251</f>
        <v>0</v>
      </c>
      <c r="Q251" s="234">
        <v>1.06E-2</v>
      </c>
      <c r="R251" s="234">
        <f>Q251*H251</f>
        <v>1.06E-2</v>
      </c>
      <c r="S251" s="234">
        <v>0</v>
      </c>
      <c r="T251" s="235">
        <f>S251*H251</f>
        <v>0</v>
      </c>
      <c r="U251" s="141"/>
      <c r="V251" s="141"/>
      <c r="W251" s="141"/>
      <c r="X251" s="141"/>
      <c r="Y251" s="141"/>
      <c r="Z251" s="141"/>
      <c r="AA251" s="141"/>
      <c r="AB251" s="141"/>
      <c r="AC251" s="141"/>
      <c r="AD251" s="141"/>
      <c r="AE251" s="141"/>
      <c r="AR251" s="236" t="s">
        <v>150</v>
      </c>
      <c r="AT251" s="236" t="s">
        <v>146</v>
      </c>
      <c r="AU251" s="236" t="s">
        <v>86</v>
      </c>
      <c r="AY251" s="131" t="s">
        <v>144</v>
      </c>
      <c r="BE251" s="237">
        <f>IF(N251="základní",J251,0)</f>
        <v>0</v>
      </c>
      <c r="BF251" s="237">
        <f>IF(N251="snížená",J251,0)</f>
        <v>0</v>
      </c>
      <c r="BG251" s="237">
        <f>IF(N251="zákl. přenesená",J251,0)</f>
        <v>0</v>
      </c>
      <c r="BH251" s="237">
        <f>IF(N251="sníž. přenesená",J251,0)</f>
        <v>0</v>
      </c>
      <c r="BI251" s="237">
        <f>IF(N251="nulová",J251,0)</f>
        <v>0</v>
      </c>
      <c r="BJ251" s="131" t="s">
        <v>84</v>
      </c>
      <c r="BK251" s="237">
        <f>ROUND(I251*H251,2)</f>
        <v>0</v>
      </c>
      <c r="BL251" s="131" t="s">
        <v>150</v>
      </c>
      <c r="BM251" s="236" t="s">
        <v>395</v>
      </c>
    </row>
    <row r="252" spans="1:65" s="238" customFormat="1" x14ac:dyDescent="0.2">
      <c r="B252" s="239"/>
      <c r="D252" s="240" t="s">
        <v>152</v>
      </c>
      <c r="E252" s="241" t="s">
        <v>1</v>
      </c>
      <c r="F252" s="242" t="s">
        <v>84</v>
      </c>
      <c r="H252" s="243">
        <v>1</v>
      </c>
      <c r="I252" s="80"/>
      <c r="L252" s="239"/>
      <c r="M252" s="244"/>
      <c r="N252" s="245"/>
      <c r="O252" s="245"/>
      <c r="P252" s="245"/>
      <c r="Q252" s="245"/>
      <c r="R252" s="245"/>
      <c r="S252" s="245"/>
      <c r="T252" s="246"/>
      <c r="AT252" s="241" t="s">
        <v>152</v>
      </c>
      <c r="AU252" s="241" t="s">
        <v>86</v>
      </c>
      <c r="AV252" s="238" t="s">
        <v>86</v>
      </c>
      <c r="AW252" s="238" t="s">
        <v>32</v>
      </c>
      <c r="AX252" s="238" t="s">
        <v>84</v>
      </c>
      <c r="AY252" s="241" t="s">
        <v>144</v>
      </c>
    </row>
    <row r="253" spans="1:65" s="144" customFormat="1" ht="21.6" customHeight="1" x14ac:dyDescent="0.2">
      <c r="A253" s="141"/>
      <c r="B253" s="142"/>
      <c r="C253" s="224" t="s">
        <v>396</v>
      </c>
      <c r="D253" s="224" t="s">
        <v>146</v>
      </c>
      <c r="E253" s="225" t="s">
        <v>397</v>
      </c>
      <c r="F253" s="226" t="s">
        <v>398</v>
      </c>
      <c r="G253" s="227" t="s">
        <v>207</v>
      </c>
      <c r="H253" s="228">
        <v>1</v>
      </c>
      <c r="I253" s="79"/>
      <c r="J253" s="229">
        <f>ROUND(I253*H253,2)</f>
        <v>0</v>
      </c>
      <c r="K253" s="230"/>
      <c r="L253" s="142"/>
      <c r="M253" s="231" t="s">
        <v>1</v>
      </c>
      <c r="N253" s="232" t="s">
        <v>41</v>
      </c>
      <c r="O253" s="233"/>
      <c r="P253" s="234">
        <f>O253*H253</f>
        <v>0</v>
      </c>
      <c r="Q253" s="234">
        <v>4.5429999999999998E-2</v>
      </c>
      <c r="R253" s="234">
        <f>Q253*H253</f>
        <v>4.5429999999999998E-2</v>
      </c>
      <c r="S253" s="234">
        <v>0</v>
      </c>
      <c r="T253" s="235">
        <f>S253*H253</f>
        <v>0</v>
      </c>
      <c r="U253" s="141"/>
      <c r="V253" s="141"/>
      <c r="W253" s="141"/>
      <c r="X253" s="141"/>
      <c r="Y253" s="141"/>
      <c r="Z253" s="141"/>
      <c r="AA253" s="141"/>
      <c r="AB253" s="141"/>
      <c r="AC253" s="141"/>
      <c r="AD253" s="141"/>
      <c r="AE253" s="141"/>
      <c r="AR253" s="236" t="s">
        <v>150</v>
      </c>
      <c r="AT253" s="236" t="s">
        <v>146</v>
      </c>
      <c r="AU253" s="236" t="s">
        <v>86</v>
      </c>
      <c r="AY253" s="131" t="s">
        <v>144</v>
      </c>
      <c r="BE253" s="237">
        <f>IF(N253="základní",J253,0)</f>
        <v>0</v>
      </c>
      <c r="BF253" s="237">
        <f>IF(N253="snížená",J253,0)</f>
        <v>0</v>
      </c>
      <c r="BG253" s="237">
        <f>IF(N253="zákl. přenesená",J253,0)</f>
        <v>0</v>
      </c>
      <c r="BH253" s="237">
        <f>IF(N253="sníž. přenesená",J253,0)</f>
        <v>0</v>
      </c>
      <c r="BI253" s="237">
        <f>IF(N253="nulová",J253,0)</f>
        <v>0</v>
      </c>
      <c r="BJ253" s="131" t="s">
        <v>84</v>
      </c>
      <c r="BK253" s="237">
        <f>ROUND(I253*H253,2)</f>
        <v>0</v>
      </c>
      <c r="BL253" s="131" t="s">
        <v>150</v>
      </c>
      <c r="BM253" s="236" t="s">
        <v>399</v>
      </c>
    </row>
    <row r="254" spans="1:65" s="238" customFormat="1" x14ac:dyDescent="0.2">
      <c r="B254" s="239"/>
      <c r="D254" s="240" t="s">
        <v>152</v>
      </c>
      <c r="E254" s="241" t="s">
        <v>1</v>
      </c>
      <c r="F254" s="242" t="s">
        <v>84</v>
      </c>
      <c r="H254" s="243">
        <v>1</v>
      </c>
      <c r="I254" s="80"/>
      <c r="L254" s="239"/>
      <c r="M254" s="244"/>
      <c r="N254" s="245"/>
      <c r="O254" s="245"/>
      <c r="P254" s="245"/>
      <c r="Q254" s="245"/>
      <c r="R254" s="245"/>
      <c r="S254" s="245"/>
      <c r="T254" s="246"/>
      <c r="AT254" s="241" t="s">
        <v>152</v>
      </c>
      <c r="AU254" s="241" t="s">
        <v>86</v>
      </c>
      <c r="AV254" s="238" t="s">
        <v>86</v>
      </c>
      <c r="AW254" s="238" t="s">
        <v>32</v>
      </c>
      <c r="AX254" s="238" t="s">
        <v>84</v>
      </c>
      <c r="AY254" s="241" t="s">
        <v>144</v>
      </c>
    </row>
    <row r="255" spans="1:65" s="211" customFormat="1" ht="22.8" customHeight="1" x14ac:dyDescent="0.25">
      <c r="B255" s="212"/>
      <c r="D255" s="213" t="s">
        <v>75</v>
      </c>
      <c r="E255" s="222" t="s">
        <v>191</v>
      </c>
      <c r="F255" s="222" t="s">
        <v>400</v>
      </c>
      <c r="I255" s="78"/>
      <c r="J255" s="223">
        <f>BK255</f>
        <v>0</v>
      </c>
      <c r="L255" s="212"/>
      <c r="M255" s="216"/>
      <c r="N255" s="217"/>
      <c r="O255" s="217"/>
      <c r="P255" s="218">
        <f>P256+SUM(P257:P285)</f>
        <v>0</v>
      </c>
      <c r="Q255" s="217"/>
      <c r="R255" s="218">
        <f>R256+SUM(R257:R285)</f>
        <v>52.631107200000002</v>
      </c>
      <c r="S255" s="217"/>
      <c r="T255" s="219">
        <f>T256+SUM(T257:T285)</f>
        <v>0</v>
      </c>
      <c r="AR255" s="213" t="s">
        <v>84</v>
      </c>
      <c r="AT255" s="220" t="s">
        <v>75</v>
      </c>
      <c r="AU255" s="220" t="s">
        <v>84</v>
      </c>
      <c r="AY255" s="213" t="s">
        <v>144</v>
      </c>
      <c r="BK255" s="221">
        <f>BK256+SUM(BK257:BK285)</f>
        <v>0</v>
      </c>
    </row>
    <row r="256" spans="1:65" s="144" customFormat="1" ht="21.6" customHeight="1" x14ac:dyDescent="0.2">
      <c r="A256" s="141"/>
      <c r="B256" s="142"/>
      <c r="C256" s="224" t="s">
        <v>401</v>
      </c>
      <c r="D256" s="224" t="s">
        <v>146</v>
      </c>
      <c r="E256" s="225" t="s">
        <v>402</v>
      </c>
      <c r="F256" s="226" t="s">
        <v>403</v>
      </c>
      <c r="G256" s="227" t="s">
        <v>281</v>
      </c>
      <c r="H256" s="228">
        <v>178.32</v>
      </c>
      <c r="I256" s="79"/>
      <c r="J256" s="229">
        <f>ROUND(I256*H256,2)</f>
        <v>0</v>
      </c>
      <c r="K256" s="230"/>
      <c r="L256" s="142"/>
      <c r="M256" s="231" t="s">
        <v>1</v>
      </c>
      <c r="N256" s="232" t="s">
        <v>41</v>
      </c>
      <c r="O256" s="233"/>
      <c r="P256" s="234">
        <f>O256*H256</f>
        <v>0</v>
      </c>
      <c r="Q256" s="234">
        <v>0.29221000000000003</v>
      </c>
      <c r="R256" s="234">
        <f>Q256*H256</f>
        <v>52.106887200000003</v>
      </c>
      <c r="S256" s="234">
        <v>0</v>
      </c>
      <c r="T256" s="235">
        <f>S256*H256</f>
        <v>0</v>
      </c>
      <c r="U256" s="141"/>
      <c r="V256" s="141"/>
      <c r="W256" s="141"/>
      <c r="X256" s="141"/>
      <c r="Y256" s="141"/>
      <c r="Z256" s="141"/>
      <c r="AA256" s="141"/>
      <c r="AB256" s="141"/>
      <c r="AC256" s="141"/>
      <c r="AD256" s="141"/>
      <c r="AE256" s="141"/>
      <c r="AR256" s="236" t="s">
        <v>150</v>
      </c>
      <c r="AT256" s="236" t="s">
        <v>146</v>
      </c>
      <c r="AU256" s="236" t="s">
        <v>86</v>
      </c>
      <c r="AY256" s="131" t="s">
        <v>144</v>
      </c>
      <c r="BE256" s="237">
        <f>IF(N256="základní",J256,0)</f>
        <v>0</v>
      </c>
      <c r="BF256" s="237">
        <f>IF(N256="snížená",J256,0)</f>
        <v>0</v>
      </c>
      <c r="BG256" s="237">
        <f>IF(N256="zákl. přenesená",J256,0)</f>
        <v>0</v>
      </c>
      <c r="BH256" s="237">
        <f>IF(N256="sníž. přenesená",J256,0)</f>
        <v>0</v>
      </c>
      <c r="BI256" s="237">
        <f>IF(N256="nulová",J256,0)</f>
        <v>0</v>
      </c>
      <c r="BJ256" s="131" t="s">
        <v>84</v>
      </c>
      <c r="BK256" s="237">
        <f>ROUND(I256*H256,2)</f>
        <v>0</v>
      </c>
      <c r="BL256" s="131" t="s">
        <v>150</v>
      </c>
      <c r="BM256" s="236" t="s">
        <v>404</v>
      </c>
    </row>
    <row r="257" spans="1:65" s="238" customFormat="1" x14ac:dyDescent="0.2">
      <c r="B257" s="239"/>
      <c r="D257" s="240" t="s">
        <v>152</v>
      </c>
      <c r="E257" s="241" t="s">
        <v>1</v>
      </c>
      <c r="F257" s="242" t="s">
        <v>405</v>
      </c>
      <c r="H257" s="243">
        <v>178.32</v>
      </c>
      <c r="I257" s="80"/>
      <c r="L257" s="239"/>
      <c r="M257" s="244"/>
      <c r="N257" s="245"/>
      <c r="O257" s="245"/>
      <c r="P257" s="245"/>
      <c r="Q257" s="245"/>
      <c r="R257" s="245"/>
      <c r="S257" s="245"/>
      <c r="T257" s="246"/>
      <c r="AT257" s="241" t="s">
        <v>152</v>
      </c>
      <c r="AU257" s="241" t="s">
        <v>86</v>
      </c>
      <c r="AV257" s="238" t="s">
        <v>86</v>
      </c>
      <c r="AW257" s="238" t="s">
        <v>32</v>
      </c>
      <c r="AX257" s="238" t="s">
        <v>76</v>
      </c>
      <c r="AY257" s="241" t="s">
        <v>144</v>
      </c>
    </row>
    <row r="258" spans="1:65" s="247" customFormat="1" x14ac:dyDescent="0.2">
      <c r="B258" s="248"/>
      <c r="D258" s="240" t="s">
        <v>152</v>
      </c>
      <c r="E258" s="249" t="s">
        <v>1</v>
      </c>
      <c r="F258" s="250" t="s">
        <v>154</v>
      </c>
      <c r="H258" s="251">
        <v>178.32</v>
      </c>
      <c r="I258" s="81"/>
      <c r="L258" s="248"/>
      <c r="M258" s="252"/>
      <c r="N258" s="253"/>
      <c r="O258" s="253"/>
      <c r="P258" s="253"/>
      <c r="Q258" s="253"/>
      <c r="R258" s="253"/>
      <c r="S258" s="253"/>
      <c r="T258" s="254"/>
      <c r="AT258" s="249" t="s">
        <v>152</v>
      </c>
      <c r="AU258" s="249" t="s">
        <v>86</v>
      </c>
      <c r="AV258" s="247" t="s">
        <v>150</v>
      </c>
      <c r="AW258" s="247" t="s">
        <v>32</v>
      </c>
      <c r="AX258" s="247" t="s">
        <v>84</v>
      </c>
      <c r="AY258" s="249" t="s">
        <v>144</v>
      </c>
    </row>
    <row r="259" spans="1:65" s="144" customFormat="1" ht="21.6" customHeight="1" x14ac:dyDescent="0.2">
      <c r="A259" s="141"/>
      <c r="B259" s="142"/>
      <c r="C259" s="272" t="s">
        <v>406</v>
      </c>
      <c r="D259" s="272" t="s">
        <v>179</v>
      </c>
      <c r="E259" s="273" t="s">
        <v>407</v>
      </c>
      <c r="F259" s="274" t="s">
        <v>408</v>
      </c>
      <c r="G259" s="275" t="s">
        <v>207</v>
      </c>
      <c r="H259" s="276">
        <v>1</v>
      </c>
      <c r="I259" s="84"/>
      <c r="J259" s="277">
        <f>ROUND(I259*H259,2)</f>
        <v>0</v>
      </c>
      <c r="K259" s="268"/>
      <c r="L259" s="269"/>
      <c r="M259" s="270" t="s">
        <v>1</v>
      </c>
      <c r="N259" s="271" t="s">
        <v>41</v>
      </c>
      <c r="O259" s="233"/>
      <c r="P259" s="234">
        <f>O259*H259</f>
        <v>0</v>
      </c>
      <c r="Q259" s="234">
        <v>0</v>
      </c>
      <c r="R259" s="234">
        <f>Q259*H259</f>
        <v>0</v>
      </c>
      <c r="S259" s="234">
        <v>0</v>
      </c>
      <c r="T259" s="235">
        <f>S259*H259</f>
        <v>0</v>
      </c>
      <c r="U259" s="141"/>
      <c r="V259" s="141"/>
      <c r="W259" s="141"/>
      <c r="X259" s="141"/>
      <c r="Y259" s="141"/>
      <c r="Z259" s="141"/>
      <c r="AA259" s="141"/>
      <c r="AB259" s="141"/>
      <c r="AC259" s="141"/>
      <c r="AD259" s="141"/>
      <c r="AE259" s="141"/>
      <c r="AR259" s="236" t="s">
        <v>183</v>
      </c>
      <c r="AT259" s="236" t="s">
        <v>179</v>
      </c>
      <c r="AU259" s="236" t="s">
        <v>86</v>
      </c>
      <c r="AY259" s="131" t="s">
        <v>144</v>
      </c>
      <c r="BE259" s="237">
        <f>IF(N259="základní",J259,0)</f>
        <v>0</v>
      </c>
      <c r="BF259" s="237">
        <f>IF(N259="snížená",J259,0)</f>
        <v>0</v>
      </c>
      <c r="BG259" s="237">
        <f>IF(N259="zákl. přenesená",J259,0)</f>
        <v>0</v>
      </c>
      <c r="BH259" s="237">
        <f>IF(N259="sníž. přenesená",J259,0)</f>
        <v>0</v>
      </c>
      <c r="BI259" s="237">
        <f>IF(N259="nulová",J259,0)</f>
        <v>0</v>
      </c>
      <c r="BJ259" s="131" t="s">
        <v>84</v>
      </c>
      <c r="BK259" s="237">
        <f>ROUND(I259*H259,2)</f>
        <v>0</v>
      </c>
      <c r="BL259" s="131" t="s">
        <v>150</v>
      </c>
      <c r="BM259" s="236" t="s">
        <v>409</v>
      </c>
    </row>
    <row r="260" spans="1:65" s="238" customFormat="1" x14ac:dyDescent="0.2">
      <c r="B260" s="239"/>
      <c r="C260" s="278"/>
      <c r="D260" s="279" t="s">
        <v>152</v>
      </c>
      <c r="E260" s="280" t="s">
        <v>1</v>
      </c>
      <c r="F260" s="281" t="s">
        <v>84</v>
      </c>
      <c r="G260" s="278"/>
      <c r="H260" s="282">
        <v>1</v>
      </c>
      <c r="I260" s="85"/>
      <c r="J260" s="278"/>
      <c r="L260" s="239"/>
      <c r="M260" s="244"/>
      <c r="N260" s="245"/>
      <c r="O260" s="245"/>
      <c r="P260" s="245"/>
      <c r="Q260" s="245"/>
      <c r="R260" s="245"/>
      <c r="S260" s="245"/>
      <c r="T260" s="246"/>
      <c r="AT260" s="241" t="s">
        <v>152</v>
      </c>
      <c r="AU260" s="241" t="s">
        <v>86</v>
      </c>
      <c r="AV260" s="238" t="s">
        <v>86</v>
      </c>
      <c r="AW260" s="238" t="s">
        <v>32</v>
      </c>
      <c r="AX260" s="238" t="s">
        <v>84</v>
      </c>
      <c r="AY260" s="241" t="s">
        <v>144</v>
      </c>
    </row>
    <row r="261" spans="1:65" s="144" customFormat="1" ht="21.6" customHeight="1" x14ac:dyDescent="0.2">
      <c r="A261" s="141"/>
      <c r="B261" s="142"/>
      <c r="C261" s="272" t="s">
        <v>410</v>
      </c>
      <c r="D261" s="272" t="s">
        <v>179</v>
      </c>
      <c r="E261" s="273" t="s">
        <v>411</v>
      </c>
      <c r="F261" s="274" t="s">
        <v>412</v>
      </c>
      <c r="G261" s="275" t="s">
        <v>207</v>
      </c>
      <c r="H261" s="276">
        <v>1</v>
      </c>
      <c r="I261" s="84"/>
      <c r="J261" s="277">
        <f>ROUND(I261*H261,2)</f>
        <v>0</v>
      </c>
      <c r="K261" s="268"/>
      <c r="L261" s="269"/>
      <c r="M261" s="270" t="s">
        <v>1</v>
      </c>
      <c r="N261" s="271" t="s">
        <v>41</v>
      </c>
      <c r="O261" s="233"/>
      <c r="P261" s="234">
        <f>O261*H261</f>
        <v>0</v>
      </c>
      <c r="Q261" s="234">
        <v>0</v>
      </c>
      <c r="R261" s="234">
        <f>Q261*H261</f>
        <v>0</v>
      </c>
      <c r="S261" s="234">
        <v>0</v>
      </c>
      <c r="T261" s="235">
        <f>S261*H261</f>
        <v>0</v>
      </c>
      <c r="U261" s="141"/>
      <c r="V261" s="141"/>
      <c r="W261" s="141"/>
      <c r="X261" s="141"/>
      <c r="Y261" s="141"/>
      <c r="Z261" s="141"/>
      <c r="AA261" s="141"/>
      <c r="AB261" s="141"/>
      <c r="AC261" s="141"/>
      <c r="AD261" s="141"/>
      <c r="AE261" s="141"/>
      <c r="AR261" s="236" t="s">
        <v>183</v>
      </c>
      <c r="AT261" s="236" t="s">
        <v>179</v>
      </c>
      <c r="AU261" s="236" t="s">
        <v>86</v>
      </c>
      <c r="AY261" s="131" t="s">
        <v>144</v>
      </c>
      <c r="BE261" s="237">
        <f>IF(N261="základní",J261,0)</f>
        <v>0</v>
      </c>
      <c r="BF261" s="237">
        <f>IF(N261="snížená",J261,0)</f>
        <v>0</v>
      </c>
      <c r="BG261" s="237">
        <f>IF(N261="zákl. přenesená",J261,0)</f>
        <v>0</v>
      </c>
      <c r="BH261" s="237">
        <f>IF(N261="sníž. přenesená",J261,0)</f>
        <v>0</v>
      </c>
      <c r="BI261" s="237">
        <f>IF(N261="nulová",J261,0)</f>
        <v>0</v>
      </c>
      <c r="BJ261" s="131" t="s">
        <v>84</v>
      </c>
      <c r="BK261" s="237">
        <f>ROUND(I261*H261,2)</f>
        <v>0</v>
      </c>
      <c r="BL261" s="131" t="s">
        <v>150</v>
      </c>
      <c r="BM261" s="236" t="s">
        <v>413</v>
      </c>
    </row>
    <row r="262" spans="1:65" s="238" customFormat="1" x14ac:dyDescent="0.2">
      <c r="B262" s="239"/>
      <c r="C262" s="278"/>
      <c r="D262" s="279" t="s">
        <v>152</v>
      </c>
      <c r="E262" s="280" t="s">
        <v>1</v>
      </c>
      <c r="F262" s="281" t="s">
        <v>84</v>
      </c>
      <c r="G262" s="278"/>
      <c r="H262" s="282">
        <v>1</v>
      </c>
      <c r="I262" s="85"/>
      <c r="J262" s="278"/>
      <c r="L262" s="239"/>
      <c r="M262" s="244"/>
      <c r="N262" s="245"/>
      <c r="O262" s="245"/>
      <c r="P262" s="245"/>
      <c r="Q262" s="245"/>
      <c r="R262" s="245"/>
      <c r="S262" s="245"/>
      <c r="T262" s="246"/>
      <c r="AT262" s="241" t="s">
        <v>152</v>
      </c>
      <c r="AU262" s="241" t="s">
        <v>86</v>
      </c>
      <c r="AV262" s="238" t="s">
        <v>86</v>
      </c>
      <c r="AW262" s="238" t="s">
        <v>32</v>
      </c>
      <c r="AX262" s="238" t="s">
        <v>84</v>
      </c>
      <c r="AY262" s="241" t="s">
        <v>144</v>
      </c>
    </row>
    <row r="263" spans="1:65" s="144" customFormat="1" ht="21.6" customHeight="1" x14ac:dyDescent="0.2">
      <c r="A263" s="141"/>
      <c r="B263" s="142"/>
      <c r="C263" s="272" t="s">
        <v>414</v>
      </c>
      <c r="D263" s="272" t="s">
        <v>179</v>
      </c>
      <c r="E263" s="273" t="s">
        <v>415</v>
      </c>
      <c r="F263" s="274" t="s">
        <v>416</v>
      </c>
      <c r="G263" s="275" t="s">
        <v>207</v>
      </c>
      <c r="H263" s="276">
        <v>1</v>
      </c>
      <c r="I263" s="84"/>
      <c r="J263" s="277">
        <f>ROUND(I263*H263,2)</f>
        <v>0</v>
      </c>
      <c r="K263" s="268"/>
      <c r="L263" s="269"/>
      <c r="M263" s="270" t="s">
        <v>1</v>
      </c>
      <c r="N263" s="271" t="s">
        <v>41</v>
      </c>
      <c r="O263" s="233"/>
      <c r="P263" s="234">
        <f>O263*H263</f>
        <v>0</v>
      </c>
      <c r="Q263" s="234">
        <v>0</v>
      </c>
      <c r="R263" s="234">
        <f>Q263*H263</f>
        <v>0</v>
      </c>
      <c r="S263" s="234">
        <v>0</v>
      </c>
      <c r="T263" s="235">
        <f>S263*H263</f>
        <v>0</v>
      </c>
      <c r="U263" s="141"/>
      <c r="V263" s="141"/>
      <c r="W263" s="141"/>
      <c r="X263" s="141"/>
      <c r="Y263" s="141"/>
      <c r="Z263" s="141"/>
      <c r="AA263" s="141"/>
      <c r="AB263" s="141"/>
      <c r="AC263" s="141"/>
      <c r="AD263" s="141"/>
      <c r="AE263" s="141"/>
      <c r="AR263" s="236" t="s">
        <v>183</v>
      </c>
      <c r="AT263" s="236" t="s">
        <v>179</v>
      </c>
      <c r="AU263" s="236" t="s">
        <v>86</v>
      </c>
      <c r="AY263" s="131" t="s">
        <v>144</v>
      </c>
      <c r="BE263" s="237">
        <f>IF(N263="základní",J263,0)</f>
        <v>0</v>
      </c>
      <c r="BF263" s="237">
        <f>IF(N263="snížená",J263,0)</f>
        <v>0</v>
      </c>
      <c r="BG263" s="237">
        <f>IF(N263="zákl. přenesená",J263,0)</f>
        <v>0</v>
      </c>
      <c r="BH263" s="237">
        <f>IF(N263="sníž. přenesená",J263,0)</f>
        <v>0</v>
      </c>
      <c r="BI263" s="237">
        <f>IF(N263="nulová",J263,0)</f>
        <v>0</v>
      </c>
      <c r="BJ263" s="131" t="s">
        <v>84</v>
      </c>
      <c r="BK263" s="237">
        <f>ROUND(I263*H263,2)</f>
        <v>0</v>
      </c>
      <c r="BL263" s="131" t="s">
        <v>150</v>
      </c>
      <c r="BM263" s="236" t="s">
        <v>417</v>
      </c>
    </row>
    <row r="264" spans="1:65" s="238" customFormat="1" x14ac:dyDescent="0.2">
      <c r="B264" s="239"/>
      <c r="C264" s="278"/>
      <c r="D264" s="279" t="s">
        <v>152</v>
      </c>
      <c r="E264" s="280" t="s">
        <v>1</v>
      </c>
      <c r="F264" s="281" t="s">
        <v>84</v>
      </c>
      <c r="G264" s="278"/>
      <c r="H264" s="282">
        <v>1</v>
      </c>
      <c r="I264" s="85"/>
      <c r="J264" s="278"/>
      <c r="L264" s="239"/>
      <c r="M264" s="244"/>
      <c r="N264" s="245"/>
      <c r="O264" s="245"/>
      <c r="P264" s="245"/>
      <c r="Q264" s="245"/>
      <c r="R264" s="245"/>
      <c r="S264" s="245"/>
      <c r="T264" s="246"/>
      <c r="AT264" s="241" t="s">
        <v>152</v>
      </c>
      <c r="AU264" s="241" t="s">
        <v>86</v>
      </c>
      <c r="AV264" s="238" t="s">
        <v>86</v>
      </c>
      <c r="AW264" s="238" t="s">
        <v>32</v>
      </c>
      <c r="AX264" s="238" t="s">
        <v>84</v>
      </c>
      <c r="AY264" s="241" t="s">
        <v>144</v>
      </c>
    </row>
    <row r="265" spans="1:65" s="144" customFormat="1" ht="21.6" customHeight="1" x14ac:dyDescent="0.2">
      <c r="A265" s="141"/>
      <c r="B265" s="142"/>
      <c r="C265" s="272" t="s">
        <v>418</v>
      </c>
      <c r="D265" s="272" t="s">
        <v>179</v>
      </c>
      <c r="E265" s="273" t="s">
        <v>419</v>
      </c>
      <c r="F265" s="274" t="s">
        <v>420</v>
      </c>
      <c r="G265" s="275" t="s">
        <v>207</v>
      </c>
      <c r="H265" s="276">
        <v>1</v>
      </c>
      <c r="I265" s="84"/>
      <c r="J265" s="277">
        <f>ROUND(I265*H265,2)</f>
        <v>0</v>
      </c>
      <c r="K265" s="268"/>
      <c r="L265" s="269"/>
      <c r="M265" s="270" t="s">
        <v>1</v>
      </c>
      <c r="N265" s="271" t="s">
        <v>41</v>
      </c>
      <c r="O265" s="233"/>
      <c r="P265" s="234">
        <f>O265*H265</f>
        <v>0</v>
      </c>
      <c r="Q265" s="234">
        <v>0</v>
      </c>
      <c r="R265" s="234">
        <f>Q265*H265</f>
        <v>0</v>
      </c>
      <c r="S265" s="234">
        <v>0</v>
      </c>
      <c r="T265" s="235">
        <f>S265*H265</f>
        <v>0</v>
      </c>
      <c r="U265" s="141"/>
      <c r="V265" s="141"/>
      <c r="W265" s="141"/>
      <c r="X265" s="141"/>
      <c r="Y265" s="141"/>
      <c r="Z265" s="141"/>
      <c r="AA265" s="141"/>
      <c r="AB265" s="141"/>
      <c r="AC265" s="141"/>
      <c r="AD265" s="141"/>
      <c r="AE265" s="141"/>
      <c r="AR265" s="236" t="s">
        <v>183</v>
      </c>
      <c r="AT265" s="236" t="s">
        <v>179</v>
      </c>
      <c r="AU265" s="236" t="s">
        <v>86</v>
      </c>
      <c r="AY265" s="131" t="s">
        <v>144</v>
      </c>
      <c r="BE265" s="237">
        <f>IF(N265="základní",J265,0)</f>
        <v>0</v>
      </c>
      <c r="BF265" s="237">
        <f>IF(N265="snížená",J265,0)</f>
        <v>0</v>
      </c>
      <c r="BG265" s="237">
        <f>IF(N265="zákl. přenesená",J265,0)</f>
        <v>0</v>
      </c>
      <c r="BH265" s="237">
        <f>IF(N265="sníž. přenesená",J265,0)</f>
        <v>0</v>
      </c>
      <c r="BI265" s="237">
        <f>IF(N265="nulová",J265,0)</f>
        <v>0</v>
      </c>
      <c r="BJ265" s="131" t="s">
        <v>84</v>
      </c>
      <c r="BK265" s="237">
        <f>ROUND(I265*H265,2)</f>
        <v>0</v>
      </c>
      <c r="BL265" s="131" t="s">
        <v>150</v>
      </c>
      <c r="BM265" s="236" t="s">
        <v>421</v>
      </c>
    </row>
    <row r="266" spans="1:65" s="238" customFormat="1" x14ac:dyDescent="0.2">
      <c r="B266" s="239"/>
      <c r="C266" s="278"/>
      <c r="D266" s="279" t="s">
        <v>152</v>
      </c>
      <c r="E266" s="280" t="s">
        <v>1</v>
      </c>
      <c r="F266" s="281" t="s">
        <v>84</v>
      </c>
      <c r="G266" s="278"/>
      <c r="H266" s="282">
        <v>1</v>
      </c>
      <c r="I266" s="85"/>
      <c r="J266" s="278"/>
      <c r="L266" s="239"/>
      <c r="M266" s="244"/>
      <c r="N266" s="245"/>
      <c r="O266" s="245"/>
      <c r="P266" s="245"/>
      <c r="Q266" s="245"/>
      <c r="R266" s="245"/>
      <c r="S266" s="245"/>
      <c r="T266" s="246"/>
      <c r="AT266" s="241" t="s">
        <v>152</v>
      </c>
      <c r="AU266" s="241" t="s">
        <v>86</v>
      </c>
      <c r="AV266" s="238" t="s">
        <v>86</v>
      </c>
      <c r="AW266" s="238" t="s">
        <v>32</v>
      </c>
      <c r="AX266" s="238" t="s">
        <v>84</v>
      </c>
      <c r="AY266" s="241" t="s">
        <v>144</v>
      </c>
    </row>
    <row r="267" spans="1:65" s="144" customFormat="1" ht="21.6" customHeight="1" x14ac:dyDescent="0.2">
      <c r="A267" s="141"/>
      <c r="B267" s="142"/>
      <c r="C267" s="272" t="s">
        <v>422</v>
      </c>
      <c r="D267" s="272" t="s">
        <v>179</v>
      </c>
      <c r="E267" s="273" t="s">
        <v>423</v>
      </c>
      <c r="F267" s="274" t="s">
        <v>424</v>
      </c>
      <c r="G267" s="275" t="s">
        <v>207</v>
      </c>
      <c r="H267" s="276">
        <v>2</v>
      </c>
      <c r="I267" s="84"/>
      <c r="J267" s="277">
        <f>ROUND(I267*H267,2)</f>
        <v>0</v>
      </c>
      <c r="K267" s="268"/>
      <c r="L267" s="269"/>
      <c r="M267" s="270" t="s">
        <v>1</v>
      </c>
      <c r="N267" s="271" t="s">
        <v>41</v>
      </c>
      <c r="O267" s="233"/>
      <c r="P267" s="234">
        <f>O267*H267</f>
        <v>0</v>
      </c>
      <c r="Q267" s="234">
        <v>0</v>
      </c>
      <c r="R267" s="234">
        <f>Q267*H267</f>
        <v>0</v>
      </c>
      <c r="S267" s="234">
        <v>0</v>
      </c>
      <c r="T267" s="235">
        <f>S267*H267</f>
        <v>0</v>
      </c>
      <c r="U267" s="141"/>
      <c r="V267" s="141"/>
      <c r="W267" s="141"/>
      <c r="X267" s="141"/>
      <c r="Y267" s="141"/>
      <c r="Z267" s="141"/>
      <c r="AA267" s="141"/>
      <c r="AB267" s="141"/>
      <c r="AC267" s="141"/>
      <c r="AD267" s="141"/>
      <c r="AE267" s="141"/>
      <c r="AR267" s="236" t="s">
        <v>183</v>
      </c>
      <c r="AT267" s="236" t="s">
        <v>179</v>
      </c>
      <c r="AU267" s="236" t="s">
        <v>86</v>
      </c>
      <c r="AY267" s="131" t="s">
        <v>144</v>
      </c>
      <c r="BE267" s="237">
        <f>IF(N267="základní",J267,0)</f>
        <v>0</v>
      </c>
      <c r="BF267" s="237">
        <f>IF(N267="snížená",J267,0)</f>
        <v>0</v>
      </c>
      <c r="BG267" s="237">
        <f>IF(N267="zákl. přenesená",J267,0)</f>
        <v>0</v>
      </c>
      <c r="BH267" s="237">
        <f>IF(N267="sníž. přenesená",J267,0)</f>
        <v>0</v>
      </c>
      <c r="BI267" s="237">
        <f>IF(N267="nulová",J267,0)</f>
        <v>0</v>
      </c>
      <c r="BJ267" s="131" t="s">
        <v>84</v>
      </c>
      <c r="BK267" s="237">
        <f>ROUND(I267*H267,2)</f>
        <v>0</v>
      </c>
      <c r="BL267" s="131" t="s">
        <v>150</v>
      </c>
      <c r="BM267" s="236" t="s">
        <v>425</v>
      </c>
    </row>
    <row r="268" spans="1:65" s="238" customFormat="1" x14ac:dyDescent="0.2">
      <c r="B268" s="239"/>
      <c r="C268" s="278"/>
      <c r="D268" s="279" t="s">
        <v>152</v>
      </c>
      <c r="E268" s="280" t="s">
        <v>1</v>
      </c>
      <c r="F268" s="281" t="s">
        <v>86</v>
      </c>
      <c r="G268" s="278"/>
      <c r="H268" s="282">
        <v>2</v>
      </c>
      <c r="I268" s="85"/>
      <c r="J268" s="278"/>
      <c r="L268" s="239"/>
      <c r="M268" s="244"/>
      <c r="N268" s="245"/>
      <c r="O268" s="245"/>
      <c r="P268" s="245"/>
      <c r="Q268" s="245"/>
      <c r="R268" s="245"/>
      <c r="S268" s="245"/>
      <c r="T268" s="246"/>
      <c r="AT268" s="241" t="s">
        <v>152</v>
      </c>
      <c r="AU268" s="241" t="s">
        <v>86</v>
      </c>
      <c r="AV268" s="238" t="s">
        <v>86</v>
      </c>
      <c r="AW268" s="238" t="s">
        <v>32</v>
      </c>
      <c r="AX268" s="238" t="s">
        <v>84</v>
      </c>
      <c r="AY268" s="241" t="s">
        <v>144</v>
      </c>
    </row>
    <row r="269" spans="1:65" s="144" customFormat="1" ht="14.4" customHeight="1" x14ac:dyDescent="0.2">
      <c r="A269" s="141"/>
      <c r="B269" s="142"/>
      <c r="C269" s="272" t="s">
        <v>426</v>
      </c>
      <c r="D269" s="272" t="s">
        <v>179</v>
      </c>
      <c r="E269" s="273" t="s">
        <v>427</v>
      </c>
      <c r="F269" s="274" t="s">
        <v>428</v>
      </c>
      <c r="G269" s="275" t="s">
        <v>207</v>
      </c>
      <c r="H269" s="276">
        <v>10</v>
      </c>
      <c r="I269" s="84"/>
      <c r="J269" s="277">
        <f>ROUND(I269*H269,2)</f>
        <v>0</v>
      </c>
      <c r="K269" s="268"/>
      <c r="L269" s="269"/>
      <c r="M269" s="270" t="s">
        <v>1</v>
      </c>
      <c r="N269" s="271" t="s">
        <v>41</v>
      </c>
      <c r="O269" s="233"/>
      <c r="P269" s="234">
        <f>O269*H269</f>
        <v>0</v>
      </c>
      <c r="Q269" s="234">
        <v>0</v>
      </c>
      <c r="R269" s="234">
        <f>Q269*H269</f>
        <v>0</v>
      </c>
      <c r="S269" s="234">
        <v>0</v>
      </c>
      <c r="T269" s="235">
        <f>S269*H269</f>
        <v>0</v>
      </c>
      <c r="U269" s="141"/>
      <c r="V269" s="141"/>
      <c r="W269" s="141"/>
      <c r="X269" s="141"/>
      <c r="Y269" s="141"/>
      <c r="Z269" s="141"/>
      <c r="AA269" s="141"/>
      <c r="AB269" s="141"/>
      <c r="AC269" s="141"/>
      <c r="AD269" s="141"/>
      <c r="AE269" s="141"/>
      <c r="AR269" s="236" t="s">
        <v>183</v>
      </c>
      <c r="AT269" s="236" t="s">
        <v>179</v>
      </c>
      <c r="AU269" s="236" t="s">
        <v>86</v>
      </c>
      <c r="AY269" s="131" t="s">
        <v>144</v>
      </c>
      <c r="BE269" s="237">
        <f>IF(N269="základní",J269,0)</f>
        <v>0</v>
      </c>
      <c r="BF269" s="237">
        <f>IF(N269="snížená",J269,0)</f>
        <v>0</v>
      </c>
      <c r="BG269" s="237">
        <f>IF(N269="zákl. přenesená",J269,0)</f>
        <v>0</v>
      </c>
      <c r="BH269" s="237">
        <f>IF(N269="sníž. přenesená",J269,0)</f>
        <v>0</v>
      </c>
      <c r="BI269" s="237">
        <f>IF(N269="nulová",J269,0)</f>
        <v>0</v>
      </c>
      <c r="BJ269" s="131" t="s">
        <v>84</v>
      </c>
      <c r="BK269" s="237">
        <f>ROUND(I269*H269,2)</f>
        <v>0</v>
      </c>
      <c r="BL269" s="131" t="s">
        <v>150</v>
      </c>
      <c r="BM269" s="236" t="s">
        <v>429</v>
      </c>
    </row>
    <row r="270" spans="1:65" s="238" customFormat="1" x14ac:dyDescent="0.2">
      <c r="B270" s="239"/>
      <c r="C270" s="278"/>
      <c r="D270" s="279" t="s">
        <v>152</v>
      </c>
      <c r="E270" s="280" t="s">
        <v>1</v>
      </c>
      <c r="F270" s="281" t="s">
        <v>430</v>
      </c>
      <c r="G270" s="278"/>
      <c r="H270" s="282">
        <v>10</v>
      </c>
      <c r="I270" s="85"/>
      <c r="J270" s="278"/>
      <c r="L270" s="239"/>
      <c r="M270" s="244"/>
      <c r="N270" s="245"/>
      <c r="O270" s="245"/>
      <c r="P270" s="245"/>
      <c r="Q270" s="245"/>
      <c r="R270" s="245"/>
      <c r="S270" s="245"/>
      <c r="T270" s="246"/>
      <c r="AT270" s="241" t="s">
        <v>152</v>
      </c>
      <c r="AU270" s="241" t="s">
        <v>86</v>
      </c>
      <c r="AV270" s="238" t="s">
        <v>86</v>
      </c>
      <c r="AW270" s="238" t="s">
        <v>32</v>
      </c>
      <c r="AX270" s="238" t="s">
        <v>84</v>
      </c>
      <c r="AY270" s="241" t="s">
        <v>144</v>
      </c>
    </row>
    <row r="271" spans="1:65" s="144" customFormat="1" ht="14.4" customHeight="1" x14ac:dyDescent="0.2">
      <c r="A271" s="141"/>
      <c r="B271" s="142"/>
      <c r="C271" s="272" t="s">
        <v>431</v>
      </c>
      <c r="D271" s="272" t="s">
        <v>179</v>
      </c>
      <c r="E271" s="273" t="s">
        <v>432</v>
      </c>
      <c r="F271" s="274" t="s">
        <v>433</v>
      </c>
      <c r="G271" s="275" t="s">
        <v>207</v>
      </c>
      <c r="H271" s="276">
        <v>10</v>
      </c>
      <c r="I271" s="84"/>
      <c r="J271" s="277">
        <f>ROUND(I271*H271,2)</f>
        <v>0</v>
      </c>
      <c r="K271" s="268"/>
      <c r="L271" s="269"/>
      <c r="M271" s="270" t="s">
        <v>1</v>
      </c>
      <c r="N271" s="271" t="s">
        <v>41</v>
      </c>
      <c r="O271" s="233"/>
      <c r="P271" s="234">
        <f>O271*H271</f>
        <v>0</v>
      </c>
      <c r="Q271" s="234">
        <v>0</v>
      </c>
      <c r="R271" s="234">
        <f>Q271*H271</f>
        <v>0</v>
      </c>
      <c r="S271" s="234">
        <v>0</v>
      </c>
      <c r="T271" s="235">
        <f>S271*H271</f>
        <v>0</v>
      </c>
      <c r="U271" s="141"/>
      <c r="V271" s="141"/>
      <c r="W271" s="141"/>
      <c r="X271" s="141"/>
      <c r="Y271" s="141"/>
      <c r="Z271" s="141"/>
      <c r="AA271" s="141"/>
      <c r="AB271" s="141"/>
      <c r="AC271" s="141"/>
      <c r="AD271" s="141"/>
      <c r="AE271" s="141"/>
      <c r="AR271" s="236" t="s">
        <v>183</v>
      </c>
      <c r="AT271" s="236" t="s">
        <v>179</v>
      </c>
      <c r="AU271" s="236" t="s">
        <v>86</v>
      </c>
      <c r="AY271" s="131" t="s">
        <v>144</v>
      </c>
      <c r="BE271" s="237">
        <f>IF(N271="základní",J271,0)</f>
        <v>0</v>
      </c>
      <c r="BF271" s="237">
        <f>IF(N271="snížená",J271,0)</f>
        <v>0</v>
      </c>
      <c r="BG271" s="237">
        <f>IF(N271="zákl. přenesená",J271,0)</f>
        <v>0</v>
      </c>
      <c r="BH271" s="237">
        <f>IF(N271="sníž. přenesená",J271,0)</f>
        <v>0</v>
      </c>
      <c r="BI271" s="237">
        <f>IF(N271="nulová",J271,0)</f>
        <v>0</v>
      </c>
      <c r="BJ271" s="131" t="s">
        <v>84</v>
      </c>
      <c r="BK271" s="237">
        <f>ROUND(I271*H271,2)</f>
        <v>0</v>
      </c>
      <c r="BL271" s="131" t="s">
        <v>150</v>
      </c>
      <c r="BM271" s="236" t="s">
        <v>434</v>
      </c>
    </row>
    <row r="272" spans="1:65" s="238" customFormat="1" x14ac:dyDescent="0.2">
      <c r="B272" s="239"/>
      <c r="C272" s="278"/>
      <c r="D272" s="279" t="s">
        <v>152</v>
      </c>
      <c r="E272" s="280" t="s">
        <v>1</v>
      </c>
      <c r="F272" s="281" t="s">
        <v>430</v>
      </c>
      <c r="G272" s="278"/>
      <c r="H272" s="282">
        <v>10</v>
      </c>
      <c r="I272" s="85"/>
      <c r="J272" s="278"/>
      <c r="L272" s="239"/>
      <c r="M272" s="244"/>
      <c r="N272" s="245"/>
      <c r="O272" s="245"/>
      <c r="P272" s="245"/>
      <c r="Q272" s="245"/>
      <c r="R272" s="245"/>
      <c r="S272" s="245"/>
      <c r="T272" s="246"/>
      <c r="AT272" s="241" t="s">
        <v>152</v>
      </c>
      <c r="AU272" s="241" t="s">
        <v>86</v>
      </c>
      <c r="AV272" s="238" t="s">
        <v>86</v>
      </c>
      <c r="AW272" s="238" t="s">
        <v>32</v>
      </c>
      <c r="AX272" s="238" t="s">
        <v>84</v>
      </c>
      <c r="AY272" s="241" t="s">
        <v>144</v>
      </c>
    </row>
    <row r="273" spans="1:65" s="144" customFormat="1" ht="14.4" customHeight="1" x14ac:dyDescent="0.2">
      <c r="A273" s="141"/>
      <c r="B273" s="142"/>
      <c r="C273" s="272" t="s">
        <v>435</v>
      </c>
      <c r="D273" s="272" t="s">
        <v>179</v>
      </c>
      <c r="E273" s="273" t="s">
        <v>436</v>
      </c>
      <c r="F273" s="274" t="s">
        <v>437</v>
      </c>
      <c r="G273" s="275" t="s">
        <v>207</v>
      </c>
      <c r="H273" s="276">
        <v>5</v>
      </c>
      <c r="I273" s="84"/>
      <c r="J273" s="277">
        <f>ROUND(I273*H273,2)</f>
        <v>0</v>
      </c>
      <c r="K273" s="268"/>
      <c r="L273" s="269"/>
      <c r="M273" s="270" t="s">
        <v>1</v>
      </c>
      <c r="N273" s="271" t="s">
        <v>41</v>
      </c>
      <c r="O273" s="233"/>
      <c r="P273" s="234">
        <f>O273*H273</f>
        <v>0</v>
      </c>
      <c r="Q273" s="234">
        <v>0</v>
      </c>
      <c r="R273" s="234">
        <f>Q273*H273</f>
        <v>0</v>
      </c>
      <c r="S273" s="234">
        <v>0</v>
      </c>
      <c r="T273" s="235">
        <f>S273*H273</f>
        <v>0</v>
      </c>
      <c r="U273" s="141"/>
      <c r="V273" s="141"/>
      <c r="W273" s="141"/>
      <c r="X273" s="141"/>
      <c r="Y273" s="141"/>
      <c r="Z273" s="141"/>
      <c r="AA273" s="141"/>
      <c r="AB273" s="141"/>
      <c r="AC273" s="141"/>
      <c r="AD273" s="141"/>
      <c r="AE273" s="141"/>
      <c r="AR273" s="236" t="s">
        <v>183</v>
      </c>
      <c r="AT273" s="236" t="s">
        <v>179</v>
      </c>
      <c r="AU273" s="236" t="s">
        <v>86</v>
      </c>
      <c r="AY273" s="131" t="s">
        <v>144</v>
      </c>
      <c r="BE273" s="237">
        <f>IF(N273="základní",J273,0)</f>
        <v>0</v>
      </c>
      <c r="BF273" s="237">
        <f>IF(N273="snížená",J273,0)</f>
        <v>0</v>
      </c>
      <c r="BG273" s="237">
        <f>IF(N273="zákl. přenesená",J273,0)</f>
        <v>0</v>
      </c>
      <c r="BH273" s="237">
        <f>IF(N273="sníž. přenesená",J273,0)</f>
        <v>0</v>
      </c>
      <c r="BI273" s="237">
        <f>IF(N273="nulová",J273,0)</f>
        <v>0</v>
      </c>
      <c r="BJ273" s="131" t="s">
        <v>84</v>
      </c>
      <c r="BK273" s="237">
        <f>ROUND(I273*H273,2)</f>
        <v>0</v>
      </c>
      <c r="BL273" s="131" t="s">
        <v>150</v>
      </c>
      <c r="BM273" s="236" t="s">
        <v>438</v>
      </c>
    </row>
    <row r="274" spans="1:65" s="238" customFormat="1" x14ac:dyDescent="0.2">
      <c r="B274" s="239"/>
      <c r="C274" s="278"/>
      <c r="D274" s="279" t="s">
        <v>152</v>
      </c>
      <c r="E274" s="280" t="s">
        <v>1</v>
      </c>
      <c r="F274" s="281" t="s">
        <v>439</v>
      </c>
      <c r="G274" s="278"/>
      <c r="H274" s="282">
        <v>5</v>
      </c>
      <c r="I274" s="85"/>
      <c r="J274" s="278"/>
      <c r="L274" s="239"/>
      <c r="M274" s="244"/>
      <c r="N274" s="245"/>
      <c r="O274" s="245"/>
      <c r="P274" s="245"/>
      <c r="Q274" s="245"/>
      <c r="R274" s="245"/>
      <c r="S274" s="245"/>
      <c r="T274" s="246"/>
      <c r="AT274" s="241" t="s">
        <v>152</v>
      </c>
      <c r="AU274" s="241" t="s">
        <v>86</v>
      </c>
      <c r="AV274" s="238" t="s">
        <v>86</v>
      </c>
      <c r="AW274" s="238" t="s">
        <v>32</v>
      </c>
      <c r="AX274" s="238" t="s">
        <v>84</v>
      </c>
      <c r="AY274" s="241" t="s">
        <v>144</v>
      </c>
    </row>
    <row r="275" spans="1:65" s="144" customFormat="1" ht="14.4" customHeight="1" x14ac:dyDescent="0.2">
      <c r="A275" s="141"/>
      <c r="B275" s="142"/>
      <c r="C275" s="272" t="s">
        <v>440</v>
      </c>
      <c r="D275" s="272" t="s">
        <v>179</v>
      </c>
      <c r="E275" s="273" t="s">
        <v>441</v>
      </c>
      <c r="F275" s="274" t="s">
        <v>442</v>
      </c>
      <c r="G275" s="275" t="s">
        <v>207</v>
      </c>
      <c r="H275" s="276">
        <v>5</v>
      </c>
      <c r="I275" s="84"/>
      <c r="J275" s="277">
        <f>ROUND(I275*H275,2)</f>
        <v>0</v>
      </c>
      <c r="K275" s="268"/>
      <c r="L275" s="269"/>
      <c r="M275" s="270" t="s">
        <v>1</v>
      </c>
      <c r="N275" s="271" t="s">
        <v>41</v>
      </c>
      <c r="O275" s="233"/>
      <c r="P275" s="234">
        <f>O275*H275</f>
        <v>0</v>
      </c>
      <c r="Q275" s="234">
        <v>0</v>
      </c>
      <c r="R275" s="234">
        <f>Q275*H275</f>
        <v>0</v>
      </c>
      <c r="S275" s="234">
        <v>0</v>
      </c>
      <c r="T275" s="235">
        <f>S275*H275</f>
        <v>0</v>
      </c>
      <c r="U275" s="141"/>
      <c r="V275" s="141"/>
      <c r="W275" s="141"/>
      <c r="X275" s="141"/>
      <c r="Y275" s="141"/>
      <c r="Z275" s="141"/>
      <c r="AA275" s="141"/>
      <c r="AB275" s="141"/>
      <c r="AC275" s="141"/>
      <c r="AD275" s="141"/>
      <c r="AE275" s="141"/>
      <c r="AR275" s="236" t="s">
        <v>183</v>
      </c>
      <c r="AT275" s="236" t="s">
        <v>179</v>
      </c>
      <c r="AU275" s="236" t="s">
        <v>86</v>
      </c>
      <c r="AY275" s="131" t="s">
        <v>144</v>
      </c>
      <c r="BE275" s="237">
        <f>IF(N275="základní",J275,0)</f>
        <v>0</v>
      </c>
      <c r="BF275" s="237">
        <f>IF(N275="snížená",J275,0)</f>
        <v>0</v>
      </c>
      <c r="BG275" s="237">
        <f>IF(N275="zákl. přenesená",J275,0)</f>
        <v>0</v>
      </c>
      <c r="BH275" s="237">
        <f>IF(N275="sníž. přenesená",J275,0)</f>
        <v>0</v>
      </c>
      <c r="BI275" s="237">
        <f>IF(N275="nulová",J275,0)</f>
        <v>0</v>
      </c>
      <c r="BJ275" s="131" t="s">
        <v>84</v>
      </c>
      <c r="BK275" s="237">
        <f>ROUND(I275*H275,2)</f>
        <v>0</v>
      </c>
      <c r="BL275" s="131" t="s">
        <v>150</v>
      </c>
      <c r="BM275" s="236" t="s">
        <v>443</v>
      </c>
    </row>
    <row r="276" spans="1:65" s="238" customFormat="1" x14ac:dyDescent="0.2">
      <c r="B276" s="239"/>
      <c r="D276" s="240" t="s">
        <v>152</v>
      </c>
      <c r="E276" s="241" t="s">
        <v>1</v>
      </c>
      <c r="F276" s="242" t="s">
        <v>168</v>
      </c>
      <c r="H276" s="243">
        <v>5</v>
      </c>
      <c r="I276" s="80"/>
      <c r="L276" s="239"/>
      <c r="M276" s="244"/>
      <c r="N276" s="245"/>
      <c r="O276" s="245"/>
      <c r="P276" s="245"/>
      <c r="Q276" s="245"/>
      <c r="R276" s="245"/>
      <c r="S276" s="245"/>
      <c r="T276" s="246"/>
      <c r="AT276" s="241" t="s">
        <v>152</v>
      </c>
      <c r="AU276" s="241" t="s">
        <v>86</v>
      </c>
      <c r="AV276" s="238" t="s">
        <v>86</v>
      </c>
      <c r="AW276" s="238" t="s">
        <v>32</v>
      </c>
      <c r="AX276" s="238" t="s">
        <v>84</v>
      </c>
      <c r="AY276" s="241" t="s">
        <v>144</v>
      </c>
    </row>
    <row r="277" spans="1:65" s="144" customFormat="1" ht="21.6" customHeight="1" x14ac:dyDescent="0.2">
      <c r="A277" s="141"/>
      <c r="B277" s="142"/>
      <c r="C277" s="224" t="s">
        <v>444</v>
      </c>
      <c r="D277" s="224" t="s">
        <v>146</v>
      </c>
      <c r="E277" s="225" t="s">
        <v>445</v>
      </c>
      <c r="F277" s="226" t="s">
        <v>446</v>
      </c>
      <c r="G277" s="227" t="s">
        <v>207</v>
      </c>
      <c r="H277" s="228">
        <v>32</v>
      </c>
      <c r="I277" s="79"/>
      <c r="J277" s="229">
        <f>ROUND(I277*H277,2)</f>
        <v>0</v>
      </c>
      <c r="K277" s="230"/>
      <c r="L277" s="142"/>
      <c r="M277" s="231" t="s">
        <v>1</v>
      </c>
      <c r="N277" s="232" t="s">
        <v>41</v>
      </c>
      <c r="O277" s="233"/>
      <c r="P277" s="234">
        <f>O277*H277</f>
        <v>0</v>
      </c>
      <c r="Q277" s="234">
        <v>1.6379999999999999E-2</v>
      </c>
      <c r="R277" s="234">
        <f>Q277*H277</f>
        <v>0.52415999999999996</v>
      </c>
      <c r="S277" s="234">
        <v>0</v>
      </c>
      <c r="T277" s="235">
        <f>S277*H277</f>
        <v>0</v>
      </c>
      <c r="U277" s="141"/>
      <c r="V277" s="141"/>
      <c r="W277" s="141"/>
      <c r="X277" s="141"/>
      <c r="Y277" s="141"/>
      <c r="Z277" s="141"/>
      <c r="AA277" s="141"/>
      <c r="AB277" s="141"/>
      <c r="AC277" s="141"/>
      <c r="AD277" s="141"/>
      <c r="AE277" s="141"/>
      <c r="AR277" s="236" t="s">
        <v>150</v>
      </c>
      <c r="AT277" s="236" t="s">
        <v>146</v>
      </c>
      <c r="AU277" s="236" t="s">
        <v>86</v>
      </c>
      <c r="AY277" s="131" t="s">
        <v>144</v>
      </c>
      <c r="BE277" s="237">
        <f>IF(N277="základní",J277,0)</f>
        <v>0</v>
      </c>
      <c r="BF277" s="237">
        <f>IF(N277="snížená",J277,0)</f>
        <v>0</v>
      </c>
      <c r="BG277" s="237">
        <f>IF(N277="zákl. přenesená",J277,0)</f>
        <v>0</v>
      </c>
      <c r="BH277" s="237">
        <f>IF(N277="sníž. přenesená",J277,0)</f>
        <v>0</v>
      </c>
      <c r="BI277" s="237">
        <f>IF(N277="nulová",J277,0)</f>
        <v>0</v>
      </c>
      <c r="BJ277" s="131" t="s">
        <v>84</v>
      </c>
      <c r="BK277" s="237">
        <f>ROUND(I277*H277,2)</f>
        <v>0</v>
      </c>
      <c r="BL277" s="131" t="s">
        <v>150</v>
      </c>
      <c r="BM277" s="236" t="s">
        <v>447</v>
      </c>
    </row>
    <row r="278" spans="1:65" s="255" customFormat="1" x14ac:dyDescent="0.2">
      <c r="B278" s="256"/>
      <c r="D278" s="240" t="s">
        <v>152</v>
      </c>
      <c r="E278" s="257" t="s">
        <v>1</v>
      </c>
      <c r="F278" s="258" t="s">
        <v>448</v>
      </c>
      <c r="H278" s="257" t="s">
        <v>1</v>
      </c>
      <c r="I278" s="82"/>
      <c r="L278" s="256"/>
      <c r="M278" s="259"/>
      <c r="N278" s="260"/>
      <c r="O278" s="260"/>
      <c r="P278" s="260"/>
      <c r="Q278" s="260"/>
      <c r="R278" s="260"/>
      <c r="S278" s="260"/>
      <c r="T278" s="261"/>
      <c r="AT278" s="257" t="s">
        <v>152</v>
      </c>
      <c r="AU278" s="257" t="s">
        <v>86</v>
      </c>
      <c r="AV278" s="255" t="s">
        <v>84</v>
      </c>
      <c r="AW278" s="255" t="s">
        <v>32</v>
      </c>
      <c r="AX278" s="255" t="s">
        <v>76</v>
      </c>
      <c r="AY278" s="257" t="s">
        <v>144</v>
      </c>
    </row>
    <row r="279" spans="1:65" s="238" customFormat="1" x14ac:dyDescent="0.2">
      <c r="B279" s="239"/>
      <c r="D279" s="240" t="s">
        <v>152</v>
      </c>
      <c r="E279" s="241" t="s">
        <v>1</v>
      </c>
      <c r="F279" s="242" t="s">
        <v>449</v>
      </c>
      <c r="H279" s="243">
        <v>30</v>
      </c>
      <c r="I279" s="80"/>
      <c r="L279" s="239"/>
      <c r="M279" s="244"/>
      <c r="N279" s="245"/>
      <c r="O279" s="245"/>
      <c r="P279" s="245"/>
      <c r="Q279" s="245"/>
      <c r="R279" s="245"/>
      <c r="S279" s="245"/>
      <c r="T279" s="246"/>
      <c r="AT279" s="241" t="s">
        <v>152</v>
      </c>
      <c r="AU279" s="241" t="s">
        <v>86</v>
      </c>
      <c r="AV279" s="238" t="s">
        <v>86</v>
      </c>
      <c r="AW279" s="238" t="s">
        <v>32</v>
      </c>
      <c r="AX279" s="238" t="s">
        <v>76</v>
      </c>
      <c r="AY279" s="241" t="s">
        <v>144</v>
      </c>
    </row>
    <row r="280" spans="1:65" s="255" customFormat="1" x14ac:dyDescent="0.2">
      <c r="B280" s="256"/>
      <c r="D280" s="240" t="s">
        <v>152</v>
      </c>
      <c r="E280" s="257" t="s">
        <v>1</v>
      </c>
      <c r="F280" s="258" t="s">
        <v>450</v>
      </c>
      <c r="H280" s="257" t="s">
        <v>1</v>
      </c>
      <c r="I280" s="82"/>
      <c r="L280" s="256"/>
      <c r="M280" s="259"/>
      <c r="N280" s="260"/>
      <c r="O280" s="260"/>
      <c r="P280" s="260"/>
      <c r="Q280" s="260"/>
      <c r="R280" s="260"/>
      <c r="S280" s="260"/>
      <c r="T280" s="261"/>
      <c r="AT280" s="257" t="s">
        <v>152</v>
      </c>
      <c r="AU280" s="257" t="s">
        <v>86</v>
      </c>
      <c r="AV280" s="255" t="s">
        <v>84</v>
      </c>
      <c r="AW280" s="255" t="s">
        <v>32</v>
      </c>
      <c r="AX280" s="255" t="s">
        <v>76</v>
      </c>
      <c r="AY280" s="257" t="s">
        <v>144</v>
      </c>
    </row>
    <row r="281" spans="1:65" s="238" customFormat="1" x14ac:dyDescent="0.2">
      <c r="B281" s="239"/>
      <c r="D281" s="240" t="s">
        <v>152</v>
      </c>
      <c r="E281" s="241" t="s">
        <v>1</v>
      </c>
      <c r="F281" s="242" t="s">
        <v>86</v>
      </c>
      <c r="H281" s="243">
        <v>2</v>
      </c>
      <c r="I281" s="80"/>
      <c r="L281" s="239"/>
      <c r="M281" s="244"/>
      <c r="N281" s="245"/>
      <c r="O281" s="245"/>
      <c r="P281" s="245"/>
      <c r="Q281" s="245"/>
      <c r="R281" s="245"/>
      <c r="S281" s="245"/>
      <c r="T281" s="246"/>
      <c r="AT281" s="241" t="s">
        <v>152</v>
      </c>
      <c r="AU281" s="241" t="s">
        <v>86</v>
      </c>
      <c r="AV281" s="238" t="s">
        <v>86</v>
      </c>
      <c r="AW281" s="238" t="s">
        <v>32</v>
      </c>
      <c r="AX281" s="238" t="s">
        <v>76</v>
      </c>
      <c r="AY281" s="241" t="s">
        <v>144</v>
      </c>
    </row>
    <row r="282" spans="1:65" s="247" customFormat="1" x14ac:dyDescent="0.2">
      <c r="B282" s="248"/>
      <c r="D282" s="240" t="s">
        <v>152</v>
      </c>
      <c r="E282" s="249" t="s">
        <v>1</v>
      </c>
      <c r="F282" s="250" t="s">
        <v>154</v>
      </c>
      <c r="H282" s="251">
        <v>32</v>
      </c>
      <c r="I282" s="81"/>
      <c r="L282" s="248"/>
      <c r="M282" s="252"/>
      <c r="N282" s="253"/>
      <c r="O282" s="253"/>
      <c r="P282" s="253"/>
      <c r="Q282" s="253"/>
      <c r="R282" s="253"/>
      <c r="S282" s="253"/>
      <c r="T282" s="254"/>
      <c r="AT282" s="249" t="s">
        <v>152</v>
      </c>
      <c r="AU282" s="249" t="s">
        <v>86</v>
      </c>
      <c r="AV282" s="247" t="s">
        <v>150</v>
      </c>
      <c r="AW282" s="247" t="s">
        <v>32</v>
      </c>
      <c r="AX282" s="247" t="s">
        <v>84</v>
      </c>
      <c r="AY282" s="249" t="s">
        <v>144</v>
      </c>
    </row>
    <row r="283" spans="1:65" s="144" customFormat="1" ht="14.4" customHeight="1" x14ac:dyDescent="0.2">
      <c r="A283" s="141"/>
      <c r="B283" s="142"/>
      <c r="C283" s="262" t="s">
        <v>451</v>
      </c>
      <c r="D283" s="262" t="s">
        <v>179</v>
      </c>
      <c r="E283" s="263" t="s">
        <v>452</v>
      </c>
      <c r="F283" s="264" t="s">
        <v>453</v>
      </c>
      <c r="G283" s="265" t="s">
        <v>454</v>
      </c>
      <c r="H283" s="266">
        <v>1</v>
      </c>
      <c r="I283" s="83"/>
      <c r="J283" s="267">
        <f>ROUND(I283*H283,2)</f>
        <v>0</v>
      </c>
      <c r="K283" s="268"/>
      <c r="L283" s="269"/>
      <c r="M283" s="270" t="s">
        <v>1</v>
      </c>
      <c r="N283" s="271" t="s">
        <v>41</v>
      </c>
      <c r="O283" s="233"/>
      <c r="P283" s="234">
        <f>O283*H283</f>
        <v>0</v>
      </c>
      <c r="Q283" s="234">
        <v>6.0000000000000002E-5</v>
      </c>
      <c r="R283" s="234">
        <f>Q283*H283</f>
        <v>6.0000000000000002E-5</v>
      </c>
      <c r="S283" s="234">
        <v>0</v>
      </c>
      <c r="T283" s="235">
        <f>S283*H283</f>
        <v>0</v>
      </c>
      <c r="U283" s="141"/>
      <c r="V283" s="141"/>
      <c r="W283" s="141"/>
      <c r="X283" s="141"/>
      <c r="Y283" s="141"/>
      <c r="Z283" s="141"/>
      <c r="AA283" s="141"/>
      <c r="AB283" s="141"/>
      <c r="AC283" s="141"/>
      <c r="AD283" s="141"/>
      <c r="AE283" s="141"/>
      <c r="AR283" s="236" t="s">
        <v>183</v>
      </c>
      <c r="AT283" s="236" t="s">
        <v>179</v>
      </c>
      <c r="AU283" s="236" t="s">
        <v>86</v>
      </c>
      <c r="AY283" s="131" t="s">
        <v>144</v>
      </c>
      <c r="BE283" s="237">
        <f>IF(N283="základní",J283,0)</f>
        <v>0</v>
      </c>
      <c r="BF283" s="237">
        <f>IF(N283="snížená",J283,0)</f>
        <v>0</v>
      </c>
      <c r="BG283" s="237">
        <f>IF(N283="zákl. přenesená",J283,0)</f>
        <v>0</v>
      </c>
      <c r="BH283" s="237">
        <f>IF(N283="sníž. přenesená",J283,0)</f>
        <v>0</v>
      </c>
      <c r="BI283" s="237">
        <f>IF(N283="nulová",J283,0)</f>
        <v>0</v>
      </c>
      <c r="BJ283" s="131" t="s">
        <v>84</v>
      </c>
      <c r="BK283" s="237">
        <f>ROUND(I283*H283,2)</f>
        <v>0</v>
      </c>
      <c r="BL283" s="131" t="s">
        <v>150</v>
      </c>
      <c r="BM283" s="236" t="s">
        <v>455</v>
      </c>
    </row>
    <row r="284" spans="1:65" s="238" customFormat="1" x14ac:dyDescent="0.2">
      <c r="B284" s="239"/>
      <c r="D284" s="240" t="s">
        <v>152</v>
      </c>
      <c r="E284" s="241" t="s">
        <v>1</v>
      </c>
      <c r="F284" s="242" t="s">
        <v>84</v>
      </c>
      <c r="H284" s="243">
        <v>1</v>
      </c>
      <c r="I284" s="80"/>
      <c r="L284" s="239"/>
      <c r="M284" s="244"/>
      <c r="N284" s="245"/>
      <c r="O284" s="245"/>
      <c r="P284" s="245"/>
      <c r="Q284" s="245"/>
      <c r="R284" s="245"/>
      <c r="S284" s="245"/>
      <c r="T284" s="246"/>
      <c r="AT284" s="241" t="s">
        <v>152</v>
      </c>
      <c r="AU284" s="241" t="s">
        <v>86</v>
      </c>
      <c r="AV284" s="238" t="s">
        <v>86</v>
      </c>
      <c r="AW284" s="238" t="s">
        <v>32</v>
      </c>
      <c r="AX284" s="238" t="s">
        <v>84</v>
      </c>
      <c r="AY284" s="241" t="s">
        <v>144</v>
      </c>
    </row>
    <row r="285" spans="1:65" s="211" customFormat="1" ht="20.85" customHeight="1" x14ac:dyDescent="0.25">
      <c r="B285" s="212"/>
      <c r="D285" s="213" t="s">
        <v>75</v>
      </c>
      <c r="E285" s="222" t="s">
        <v>456</v>
      </c>
      <c r="F285" s="222" t="s">
        <v>457</v>
      </c>
      <c r="I285" s="78"/>
      <c r="J285" s="223">
        <f>BK285</f>
        <v>0</v>
      </c>
      <c r="L285" s="212"/>
      <c r="M285" s="216"/>
      <c r="N285" s="217"/>
      <c r="O285" s="217"/>
      <c r="P285" s="218">
        <f>P286</f>
        <v>0</v>
      </c>
      <c r="Q285" s="217"/>
      <c r="R285" s="218">
        <f>R286</f>
        <v>0</v>
      </c>
      <c r="S285" s="217"/>
      <c r="T285" s="219">
        <f>T286</f>
        <v>0</v>
      </c>
      <c r="AR285" s="213" t="s">
        <v>84</v>
      </c>
      <c r="AT285" s="220" t="s">
        <v>75</v>
      </c>
      <c r="AU285" s="220" t="s">
        <v>86</v>
      </c>
      <c r="AY285" s="213" t="s">
        <v>144</v>
      </c>
      <c r="BK285" s="221">
        <f>BK286</f>
        <v>0</v>
      </c>
    </row>
    <row r="286" spans="1:65" s="144" customFormat="1" ht="21.6" customHeight="1" x14ac:dyDescent="0.2">
      <c r="A286" s="141"/>
      <c r="B286" s="142"/>
      <c r="C286" s="224" t="s">
        <v>458</v>
      </c>
      <c r="D286" s="224" t="s">
        <v>146</v>
      </c>
      <c r="E286" s="225" t="s">
        <v>459</v>
      </c>
      <c r="F286" s="226" t="s">
        <v>460</v>
      </c>
      <c r="G286" s="227" t="s">
        <v>182</v>
      </c>
      <c r="H286" s="228">
        <v>53.393999999999998</v>
      </c>
      <c r="I286" s="79"/>
      <c r="J286" s="229">
        <f>ROUND(I286*H286,2)</f>
        <v>0</v>
      </c>
      <c r="K286" s="230"/>
      <c r="L286" s="142"/>
      <c r="M286" s="231" t="s">
        <v>1</v>
      </c>
      <c r="N286" s="232" t="s">
        <v>41</v>
      </c>
      <c r="O286" s="233"/>
      <c r="P286" s="234">
        <f>O286*H286</f>
        <v>0</v>
      </c>
      <c r="Q286" s="234">
        <v>0</v>
      </c>
      <c r="R286" s="234">
        <f>Q286*H286</f>
        <v>0</v>
      </c>
      <c r="S286" s="234">
        <v>0</v>
      </c>
      <c r="T286" s="235">
        <f>S286*H286</f>
        <v>0</v>
      </c>
      <c r="U286" s="141"/>
      <c r="V286" s="141"/>
      <c r="W286" s="141"/>
      <c r="X286" s="141"/>
      <c r="Y286" s="141"/>
      <c r="Z286" s="141"/>
      <c r="AA286" s="141"/>
      <c r="AB286" s="141"/>
      <c r="AC286" s="141"/>
      <c r="AD286" s="141"/>
      <c r="AE286" s="141"/>
      <c r="AR286" s="236" t="s">
        <v>150</v>
      </c>
      <c r="AT286" s="236" t="s">
        <v>146</v>
      </c>
      <c r="AU286" s="236" t="s">
        <v>159</v>
      </c>
      <c r="AY286" s="131" t="s">
        <v>144</v>
      </c>
      <c r="BE286" s="237">
        <f>IF(N286="základní",J286,0)</f>
        <v>0</v>
      </c>
      <c r="BF286" s="237">
        <f>IF(N286="snížená",J286,0)</f>
        <v>0</v>
      </c>
      <c r="BG286" s="237">
        <f>IF(N286="zákl. přenesená",J286,0)</f>
        <v>0</v>
      </c>
      <c r="BH286" s="237">
        <f>IF(N286="sníž. přenesená",J286,0)</f>
        <v>0</v>
      </c>
      <c r="BI286" s="237">
        <f>IF(N286="nulová",J286,0)</f>
        <v>0</v>
      </c>
      <c r="BJ286" s="131" t="s">
        <v>84</v>
      </c>
      <c r="BK286" s="237">
        <f>ROUND(I286*H286,2)</f>
        <v>0</v>
      </c>
      <c r="BL286" s="131" t="s">
        <v>150</v>
      </c>
      <c r="BM286" s="236" t="s">
        <v>461</v>
      </c>
    </row>
    <row r="287" spans="1:65" s="211" customFormat="1" ht="25.95" customHeight="1" x14ac:dyDescent="0.25">
      <c r="B287" s="212"/>
      <c r="D287" s="213" t="s">
        <v>75</v>
      </c>
      <c r="E287" s="214" t="s">
        <v>462</v>
      </c>
      <c r="F287" s="214" t="s">
        <v>463</v>
      </c>
      <c r="I287" s="78"/>
      <c r="J287" s="215">
        <f>BK287</f>
        <v>0</v>
      </c>
      <c r="L287" s="212"/>
      <c r="M287" s="216"/>
      <c r="N287" s="217"/>
      <c r="O287" s="217"/>
      <c r="P287" s="218">
        <f>P288+P321+P384+P479+P568+P578+P581</f>
        <v>0</v>
      </c>
      <c r="Q287" s="217"/>
      <c r="R287" s="218">
        <f>R288+R321+R384+R479+R568+R578+R581</f>
        <v>7.5513715831999999</v>
      </c>
      <c r="S287" s="217"/>
      <c r="T287" s="219">
        <f>T288+T321+T384+T479+T568+T578+T581</f>
        <v>0</v>
      </c>
      <c r="AR287" s="213" t="s">
        <v>86</v>
      </c>
      <c r="AT287" s="220" t="s">
        <v>75</v>
      </c>
      <c r="AU287" s="220" t="s">
        <v>76</v>
      </c>
      <c r="AY287" s="213" t="s">
        <v>144</v>
      </c>
      <c r="BK287" s="221">
        <f>BK288+BK321+BK384+BK479+BK568+BK578+BK581</f>
        <v>0</v>
      </c>
    </row>
    <row r="288" spans="1:65" s="211" customFormat="1" ht="22.8" customHeight="1" x14ac:dyDescent="0.25">
      <c r="B288" s="212"/>
      <c r="D288" s="213" t="s">
        <v>75</v>
      </c>
      <c r="E288" s="222" t="s">
        <v>464</v>
      </c>
      <c r="F288" s="222" t="s">
        <v>465</v>
      </c>
      <c r="I288" s="78"/>
      <c r="J288" s="223">
        <f>BK288</f>
        <v>0</v>
      </c>
      <c r="L288" s="212"/>
      <c r="M288" s="216"/>
      <c r="N288" s="217"/>
      <c r="O288" s="217"/>
      <c r="P288" s="218">
        <f>SUM(P289:P320)</f>
        <v>0</v>
      </c>
      <c r="Q288" s="217"/>
      <c r="R288" s="218">
        <f>SUM(R289:R320)</f>
        <v>0.11214</v>
      </c>
      <c r="S288" s="217"/>
      <c r="T288" s="219">
        <f>SUM(T289:T320)</f>
        <v>0</v>
      </c>
      <c r="AR288" s="213" t="s">
        <v>86</v>
      </c>
      <c r="AT288" s="220" t="s">
        <v>75</v>
      </c>
      <c r="AU288" s="220" t="s">
        <v>84</v>
      </c>
      <c r="AY288" s="213" t="s">
        <v>144</v>
      </c>
      <c r="BK288" s="221">
        <f>SUM(BK289:BK320)</f>
        <v>0</v>
      </c>
    </row>
    <row r="289" spans="1:65" s="144" customFormat="1" ht="21.6" customHeight="1" x14ac:dyDescent="0.2">
      <c r="A289" s="141"/>
      <c r="B289" s="142"/>
      <c r="C289" s="224" t="s">
        <v>466</v>
      </c>
      <c r="D289" s="224" t="s">
        <v>146</v>
      </c>
      <c r="E289" s="225" t="s">
        <v>467</v>
      </c>
      <c r="F289" s="226" t="s">
        <v>468</v>
      </c>
      <c r="G289" s="227" t="s">
        <v>281</v>
      </c>
      <c r="H289" s="228">
        <v>1214</v>
      </c>
      <c r="I289" s="79"/>
      <c r="J289" s="229">
        <f>ROUND(I289*H289,2)</f>
        <v>0</v>
      </c>
      <c r="K289" s="230"/>
      <c r="L289" s="142"/>
      <c r="M289" s="231" t="s">
        <v>1</v>
      </c>
      <c r="N289" s="232" t="s">
        <v>41</v>
      </c>
      <c r="O289" s="233"/>
      <c r="P289" s="234">
        <f>O289*H289</f>
        <v>0</v>
      </c>
      <c r="Q289" s="234">
        <v>0</v>
      </c>
      <c r="R289" s="234">
        <f>Q289*H289</f>
        <v>0</v>
      </c>
      <c r="S289" s="234">
        <v>0</v>
      </c>
      <c r="T289" s="235">
        <f>S289*H289</f>
        <v>0</v>
      </c>
      <c r="U289" s="141"/>
      <c r="V289" s="141"/>
      <c r="W289" s="141"/>
      <c r="X289" s="141"/>
      <c r="Y289" s="141"/>
      <c r="Z289" s="141"/>
      <c r="AA289" s="141"/>
      <c r="AB289" s="141"/>
      <c r="AC289" s="141"/>
      <c r="AD289" s="141"/>
      <c r="AE289" s="141"/>
      <c r="AR289" s="236" t="s">
        <v>225</v>
      </c>
      <c r="AT289" s="236" t="s">
        <v>146</v>
      </c>
      <c r="AU289" s="236" t="s">
        <v>86</v>
      </c>
      <c r="AY289" s="131" t="s">
        <v>144</v>
      </c>
      <c r="BE289" s="237">
        <f>IF(N289="základní",J289,0)</f>
        <v>0</v>
      </c>
      <c r="BF289" s="237">
        <f>IF(N289="snížená",J289,0)</f>
        <v>0</v>
      </c>
      <c r="BG289" s="237">
        <f>IF(N289="zákl. přenesená",J289,0)</f>
        <v>0</v>
      </c>
      <c r="BH289" s="237">
        <f>IF(N289="sníž. přenesená",J289,0)</f>
        <v>0</v>
      </c>
      <c r="BI289" s="237">
        <f>IF(N289="nulová",J289,0)</f>
        <v>0</v>
      </c>
      <c r="BJ289" s="131" t="s">
        <v>84</v>
      </c>
      <c r="BK289" s="237">
        <f>ROUND(I289*H289,2)</f>
        <v>0</v>
      </c>
      <c r="BL289" s="131" t="s">
        <v>225</v>
      </c>
      <c r="BM289" s="236" t="s">
        <v>469</v>
      </c>
    </row>
    <row r="290" spans="1:65" s="238" customFormat="1" x14ac:dyDescent="0.2">
      <c r="B290" s="239"/>
      <c r="D290" s="240" t="s">
        <v>152</v>
      </c>
      <c r="E290" s="241" t="s">
        <v>1</v>
      </c>
      <c r="F290" s="242" t="s">
        <v>470</v>
      </c>
      <c r="H290" s="243">
        <v>91</v>
      </c>
      <c r="I290" s="80"/>
      <c r="L290" s="239"/>
      <c r="M290" s="244"/>
      <c r="N290" s="245"/>
      <c r="O290" s="245"/>
      <c r="P290" s="245"/>
      <c r="Q290" s="245"/>
      <c r="R290" s="245"/>
      <c r="S290" s="245"/>
      <c r="T290" s="246"/>
      <c r="AT290" s="241" t="s">
        <v>152</v>
      </c>
      <c r="AU290" s="241" t="s">
        <v>86</v>
      </c>
      <c r="AV290" s="238" t="s">
        <v>86</v>
      </c>
      <c r="AW290" s="238" t="s">
        <v>32</v>
      </c>
      <c r="AX290" s="238" t="s">
        <v>76</v>
      </c>
      <c r="AY290" s="241" t="s">
        <v>144</v>
      </c>
    </row>
    <row r="291" spans="1:65" s="238" customFormat="1" x14ac:dyDescent="0.2">
      <c r="B291" s="239"/>
      <c r="D291" s="240" t="s">
        <v>152</v>
      </c>
      <c r="E291" s="241" t="s">
        <v>1</v>
      </c>
      <c r="F291" s="242" t="s">
        <v>471</v>
      </c>
      <c r="H291" s="243">
        <v>449</v>
      </c>
      <c r="I291" s="80"/>
      <c r="L291" s="239"/>
      <c r="M291" s="244"/>
      <c r="N291" s="245"/>
      <c r="O291" s="245"/>
      <c r="P291" s="245"/>
      <c r="Q291" s="245"/>
      <c r="R291" s="245"/>
      <c r="S291" s="245"/>
      <c r="T291" s="246"/>
      <c r="AT291" s="241" t="s">
        <v>152</v>
      </c>
      <c r="AU291" s="241" t="s">
        <v>86</v>
      </c>
      <c r="AV291" s="238" t="s">
        <v>86</v>
      </c>
      <c r="AW291" s="238" t="s">
        <v>32</v>
      </c>
      <c r="AX291" s="238" t="s">
        <v>76</v>
      </c>
      <c r="AY291" s="241" t="s">
        <v>144</v>
      </c>
    </row>
    <row r="292" spans="1:65" s="238" customFormat="1" x14ac:dyDescent="0.2">
      <c r="B292" s="239"/>
      <c r="D292" s="240" t="s">
        <v>152</v>
      </c>
      <c r="E292" s="241" t="s">
        <v>1</v>
      </c>
      <c r="F292" s="242" t="s">
        <v>472</v>
      </c>
      <c r="H292" s="243">
        <v>674</v>
      </c>
      <c r="I292" s="80"/>
      <c r="L292" s="239"/>
      <c r="M292" s="244"/>
      <c r="N292" s="245"/>
      <c r="O292" s="245"/>
      <c r="P292" s="245"/>
      <c r="Q292" s="245"/>
      <c r="R292" s="245"/>
      <c r="S292" s="245"/>
      <c r="T292" s="246"/>
      <c r="AT292" s="241" t="s">
        <v>152</v>
      </c>
      <c r="AU292" s="241" t="s">
        <v>86</v>
      </c>
      <c r="AV292" s="238" t="s">
        <v>86</v>
      </c>
      <c r="AW292" s="238" t="s">
        <v>32</v>
      </c>
      <c r="AX292" s="238" t="s">
        <v>76</v>
      </c>
      <c r="AY292" s="241" t="s">
        <v>144</v>
      </c>
    </row>
    <row r="293" spans="1:65" s="144" customFormat="1" ht="21.6" customHeight="1" x14ac:dyDescent="0.2">
      <c r="A293" s="141"/>
      <c r="B293" s="142"/>
      <c r="C293" s="262" t="s">
        <v>473</v>
      </c>
      <c r="D293" s="262" t="s">
        <v>179</v>
      </c>
      <c r="E293" s="263" t="s">
        <v>474</v>
      </c>
      <c r="F293" s="264" t="s">
        <v>475</v>
      </c>
      <c r="G293" s="265" t="s">
        <v>281</v>
      </c>
      <c r="H293" s="266">
        <v>142</v>
      </c>
      <c r="I293" s="83"/>
      <c r="J293" s="267">
        <f>ROUND(I293*H293,2)</f>
        <v>0</v>
      </c>
      <c r="K293" s="268"/>
      <c r="L293" s="269"/>
      <c r="M293" s="270" t="s">
        <v>1</v>
      </c>
      <c r="N293" s="271" t="s">
        <v>41</v>
      </c>
      <c r="O293" s="233"/>
      <c r="P293" s="234">
        <f>O293*H293</f>
        <v>0</v>
      </c>
      <c r="Q293" s="234">
        <v>3.0000000000000001E-5</v>
      </c>
      <c r="R293" s="234">
        <f>Q293*H293</f>
        <v>4.2599999999999999E-3</v>
      </c>
      <c r="S293" s="234">
        <v>0</v>
      </c>
      <c r="T293" s="235">
        <f>S293*H293</f>
        <v>0</v>
      </c>
      <c r="U293" s="141"/>
      <c r="V293" s="141"/>
      <c r="W293" s="141"/>
      <c r="X293" s="141"/>
      <c r="Y293" s="141"/>
      <c r="Z293" s="141"/>
      <c r="AA293" s="141"/>
      <c r="AB293" s="141"/>
      <c r="AC293" s="141"/>
      <c r="AD293" s="141"/>
      <c r="AE293" s="141"/>
      <c r="AR293" s="236" t="s">
        <v>293</v>
      </c>
      <c r="AT293" s="236" t="s">
        <v>179</v>
      </c>
      <c r="AU293" s="236" t="s">
        <v>86</v>
      </c>
      <c r="AY293" s="131" t="s">
        <v>144</v>
      </c>
      <c r="BE293" s="237">
        <f>IF(N293="základní",J293,0)</f>
        <v>0</v>
      </c>
      <c r="BF293" s="237">
        <f>IF(N293="snížená",J293,0)</f>
        <v>0</v>
      </c>
      <c r="BG293" s="237">
        <f>IF(N293="zákl. přenesená",J293,0)</f>
        <v>0</v>
      </c>
      <c r="BH293" s="237">
        <f>IF(N293="sníž. přenesená",J293,0)</f>
        <v>0</v>
      </c>
      <c r="BI293" s="237">
        <f>IF(N293="nulová",J293,0)</f>
        <v>0</v>
      </c>
      <c r="BJ293" s="131" t="s">
        <v>84</v>
      </c>
      <c r="BK293" s="237">
        <f>ROUND(I293*H293,2)</f>
        <v>0</v>
      </c>
      <c r="BL293" s="131" t="s">
        <v>225</v>
      </c>
      <c r="BM293" s="236" t="s">
        <v>476</v>
      </c>
    </row>
    <row r="294" spans="1:65" s="238" customFormat="1" x14ac:dyDescent="0.2">
      <c r="B294" s="239"/>
      <c r="D294" s="240" t="s">
        <v>152</v>
      </c>
      <c r="E294" s="241" t="s">
        <v>1</v>
      </c>
      <c r="F294" s="242" t="s">
        <v>477</v>
      </c>
      <c r="H294" s="243">
        <v>142</v>
      </c>
      <c r="I294" s="80"/>
      <c r="L294" s="239"/>
      <c r="M294" s="244"/>
      <c r="N294" s="245"/>
      <c r="O294" s="245"/>
      <c r="P294" s="245"/>
      <c r="Q294" s="245"/>
      <c r="R294" s="245"/>
      <c r="S294" s="245"/>
      <c r="T294" s="246"/>
      <c r="AT294" s="241" t="s">
        <v>152</v>
      </c>
      <c r="AU294" s="241" t="s">
        <v>86</v>
      </c>
      <c r="AV294" s="238" t="s">
        <v>86</v>
      </c>
      <c r="AW294" s="238" t="s">
        <v>32</v>
      </c>
      <c r="AX294" s="238" t="s">
        <v>84</v>
      </c>
      <c r="AY294" s="241" t="s">
        <v>144</v>
      </c>
    </row>
    <row r="295" spans="1:65" s="144" customFormat="1" ht="21.6" customHeight="1" x14ac:dyDescent="0.2">
      <c r="A295" s="141"/>
      <c r="B295" s="142"/>
      <c r="C295" s="262" t="s">
        <v>478</v>
      </c>
      <c r="D295" s="262" t="s">
        <v>179</v>
      </c>
      <c r="E295" s="263" t="s">
        <v>479</v>
      </c>
      <c r="F295" s="264" t="s">
        <v>480</v>
      </c>
      <c r="G295" s="265" t="s">
        <v>281</v>
      </c>
      <c r="H295" s="266">
        <v>349</v>
      </c>
      <c r="I295" s="83"/>
      <c r="J295" s="267">
        <f>ROUND(I295*H295,2)</f>
        <v>0</v>
      </c>
      <c r="K295" s="268"/>
      <c r="L295" s="269"/>
      <c r="M295" s="270" t="s">
        <v>1</v>
      </c>
      <c r="N295" s="271" t="s">
        <v>41</v>
      </c>
      <c r="O295" s="233"/>
      <c r="P295" s="234">
        <f>O295*H295</f>
        <v>0</v>
      </c>
      <c r="Q295" s="234">
        <v>8.0000000000000007E-5</v>
      </c>
      <c r="R295" s="234">
        <f>Q295*H295</f>
        <v>2.7920000000000004E-2</v>
      </c>
      <c r="S295" s="234">
        <v>0</v>
      </c>
      <c r="T295" s="235">
        <f>S295*H295</f>
        <v>0</v>
      </c>
      <c r="U295" s="141"/>
      <c r="V295" s="141"/>
      <c r="W295" s="141"/>
      <c r="X295" s="141"/>
      <c r="Y295" s="141"/>
      <c r="Z295" s="141"/>
      <c r="AA295" s="141"/>
      <c r="AB295" s="141"/>
      <c r="AC295" s="141"/>
      <c r="AD295" s="141"/>
      <c r="AE295" s="141"/>
      <c r="AR295" s="236" t="s">
        <v>293</v>
      </c>
      <c r="AT295" s="236" t="s">
        <v>179</v>
      </c>
      <c r="AU295" s="236" t="s">
        <v>86</v>
      </c>
      <c r="AY295" s="131" t="s">
        <v>144</v>
      </c>
      <c r="BE295" s="237">
        <f>IF(N295="základní",J295,0)</f>
        <v>0</v>
      </c>
      <c r="BF295" s="237">
        <f>IF(N295="snížená",J295,0)</f>
        <v>0</v>
      </c>
      <c r="BG295" s="237">
        <f>IF(N295="zákl. přenesená",J295,0)</f>
        <v>0</v>
      </c>
      <c r="BH295" s="237">
        <f>IF(N295="sníž. přenesená",J295,0)</f>
        <v>0</v>
      </c>
      <c r="BI295" s="237">
        <f>IF(N295="nulová",J295,0)</f>
        <v>0</v>
      </c>
      <c r="BJ295" s="131" t="s">
        <v>84</v>
      </c>
      <c r="BK295" s="237">
        <f>ROUND(I295*H295,2)</f>
        <v>0</v>
      </c>
      <c r="BL295" s="131" t="s">
        <v>225</v>
      </c>
      <c r="BM295" s="236" t="s">
        <v>481</v>
      </c>
    </row>
    <row r="296" spans="1:65" s="238" customFormat="1" x14ac:dyDescent="0.2">
      <c r="B296" s="239"/>
      <c r="D296" s="240" t="s">
        <v>152</v>
      </c>
      <c r="E296" s="241" t="s">
        <v>1</v>
      </c>
      <c r="F296" s="242" t="s">
        <v>482</v>
      </c>
      <c r="H296" s="243">
        <v>349</v>
      </c>
      <c r="I296" s="80"/>
      <c r="L296" s="239"/>
      <c r="M296" s="244"/>
      <c r="N296" s="245"/>
      <c r="O296" s="245"/>
      <c r="P296" s="245"/>
      <c r="Q296" s="245"/>
      <c r="R296" s="245"/>
      <c r="S296" s="245"/>
      <c r="T296" s="246"/>
      <c r="AT296" s="241" t="s">
        <v>152</v>
      </c>
      <c r="AU296" s="241" t="s">
        <v>86</v>
      </c>
      <c r="AV296" s="238" t="s">
        <v>86</v>
      </c>
      <c r="AW296" s="238" t="s">
        <v>32</v>
      </c>
      <c r="AX296" s="238" t="s">
        <v>84</v>
      </c>
      <c r="AY296" s="241" t="s">
        <v>144</v>
      </c>
    </row>
    <row r="297" spans="1:65" s="144" customFormat="1" ht="21.6" customHeight="1" x14ac:dyDescent="0.2">
      <c r="A297" s="141"/>
      <c r="B297" s="142"/>
      <c r="C297" s="262" t="s">
        <v>483</v>
      </c>
      <c r="D297" s="262" t="s">
        <v>179</v>
      </c>
      <c r="E297" s="263" t="s">
        <v>484</v>
      </c>
      <c r="F297" s="264" t="s">
        <v>485</v>
      </c>
      <c r="G297" s="265" t="s">
        <v>281</v>
      </c>
      <c r="H297" s="266">
        <v>66</v>
      </c>
      <c r="I297" s="83"/>
      <c r="J297" s="267">
        <f>ROUND(I297*H297,2)</f>
        <v>0</v>
      </c>
      <c r="K297" s="268"/>
      <c r="L297" s="269"/>
      <c r="M297" s="270" t="s">
        <v>1</v>
      </c>
      <c r="N297" s="271" t="s">
        <v>41</v>
      </c>
      <c r="O297" s="233"/>
      <c r="P297" s="234">
        <f>O297*H297</f>
        <v>0</v>
      </c>
      <c r="Q297" s="234">
        <v>3.0000000000000001E-5</v>
      </c>
      <c r="R297" s="234">
        <f>Q297*H297</f>
        <v>1.98E-3</v>
      </c>
      <c r="S297" s="234">
        <v>0</v>
      </c>
      <c r="T297" s="235">
        <f>S297*H297</f>
        <v>0</v>
      </c>
      <c r="U297" s="141"/>
      <c r="V297" s="141"/>
      <c r="W297" s="141"/>
      <c r="X297" s="141"/>
      <c r="Y297" s="141"/>
      <c r="Z297" s="141"/>
      <c r="AA297" s="141"/>
      <c r="AB297" s="141"/>
      <c r="AC297" s="141"/>
      <c r="AD297" s="141"/>
      <c r="AE297" s="141"/>
      <c r="AR297" s="236" t="s">
        <v>293</v>
      </c>
      <c r="AT297" s="236" t="s">
        <v>179</v>
      </c>
      <c r="AU297" s="236" t="s">
        <v>86</v>
      </c>
      <c r="AY297" s="131" t="s">
        <v>144</v>
      </c>
      <c r="BE297" s="237">
        <f>IF(N297="základní",J297,0)</f>
        <v>0</v>
      </c>
      <c r="BF297" s="237">
        <f>IF(N297="snížená",J297,0)</f>
        <v>0</v>
      </c>
      <c r="BG297" s="237">
        <f>IF(N297="zákl. přenesená",J297,0)</f>
        <v>0</v>
      </c>
      <c r="BH297" s="237">
        <f>IF(N297="sníž. přenesená",J297,0)</f>
        <v>0</v>
      </c>
      <c r="BI297" s="237">
        <f>IF(N297="nulová",J297,0)</f>
        <v>0</v>
      </c>
      <c r="BJ297" s="131" t="s">
        <v>84</v>
      </c>
      <c r="BK297" s="237">
        <f>ROUND(I297*H297,2)</f>
        <v>0</v>
      </c>
      <c r="BL297" s="131" t="s">
        <v>225</v>
      </c>
      <c r="BM297" s="236" t="s">
        <v>486</v>
      </c>
    </row>
    <row r="298" spans="1:65" s="238" customFormat="1" x14ac:dyDescent="0.2">
      <c r="B298" s="239"/>
      <c r="D298" s="240" t="s">
        <v>152</v>
      </c>
      <c r="E298" s="241" t="s">
        <v>1</v>
      </c>
      <c r="F298" s="242" t="s">
        <v>440</v>
      </c>
      <c r="H298" s="243">
        <v>66</v>
      </c>
      <c r="I298" s="80"/>
      <c r="L298" s="239"/>
      <c r="M298" s="244"/>
      <c r="N298" s="245"/>
      <c r="O298" s="245"/>
      <c r="P298" s="245"/>
      <c r="Q298" s="245"/>
      <c r="R298" s="245"/>
      <c r="S298" s="245"/>
      <c r="T298" s="246"/>
      <c r="AT298" s="241" t="s">
        <v>152</v>
      </c>
      <c r="AU298" s="241" t="s">
        <v>86</v>
      </c>
      <c r="AV298" s="238" t="s">
        <v>86</v>
      </c>
      <c r="AW298" s="238" t="s">
        <v>32</v>
      </c>
      <c r="AX298" s="238" t="s">
        <v>84</v>
      </c>
      <c r="AY298" s="241" t="s">
        <v>144</v>
      </c>
    </row>
    <row r="299" spans="1:65" s="144" customFormat="1" ht="21.6" customHeight="1" x14ac:dyDescent="0.2">
      <c r="A299" s="141"/>
      <c r="B299" s="142"/>
      <c r="C299" s="262" t="s">
        <v>487</v>
      </c>
      <c r="D299" s="262" t="s">
        <v>179</v>
      </c>
      <c r="E299" s="263" t="s">
        <v>488</v>
      </c>
      <c r="F299" s="264" t="s">
        <v>489</v>
      </c>
      <c r="G299" s="265" t="s">
        <v>281</v>
      </c>
      <c r="H299" s="266">
        <v>111</v>
      </c>
      <c r="I299" s="83"/>
      <c r="J299" s="267">
        <f>ROUND(I299*H299,2)</f>
        <v>0</v>
      </c>
      <c r="K299" s="268"/>
      <c r="L299" s="269"/>
      <c r="M299" s="270" t="s">
        <v>1</v>
      </c>
      <c r="N299" s="271" t="s">
        <v>41</v>
      </c>
      <c r="O299" s="233"/>
      <c r="P299" s="234">
        <f>O299*H299</f>
        <v>0</v>
      </c>
      <c r="Q299" s="234">
        <v>9.0000000000000006E-5</v>
      </c>
      <c r="R299" s="234">
        <f>Q299*H299</f>
        <v>9.9900000000000006E-3</v>
      </c>
      <c r="S299" s="234">
        <v>0</v>
      </c>
      <c r="T299" s="235">
        <f>S299*H299</f>
        <v>0</v>
      </c>
      <c r="U299" s="141"/>
      <c r="V299" s="141"/>
      <c r="W299" s="141"/>
      <c r="X299" s="141"/>
      <c r="Y299" s="141"/>
      <c r="Z299" s="141"/>
      <c r="AA299" s="141"/>
      <c r="AB299" s="141"/>
      <c r="AC299" s="141"/>
      <c r="AD299" s="141"/>
      <c r="AE299" s="141"/>
      <c r="AR299" s="236" t="s">
        <v>293</v>
      </c>
      <c r="AT299" s="236" t="s">
        <v>179</v>
      </c>
      <c r="AU299" s="236" t="s">
        <v>86</v>
      </c>
      <c r="AY299" s="131" t="s">
        <v>144</v>
      </c>
      <c r="BE299" s="237">
        <f>IF(N299="základní",J299,0)</f>
        <v>0</v>
      </c>
      <c r="BF299" s="237">
        <f>IF(N299="snížená",J299,0)</f>
        <v>0</v>
      </c>
      <c r="BG299" s="237">
        <f>IF(N299="zákl. přenesená",J299,0)</f>
        <v>0</v>
      </c>
      <c r="BH299" s="237">
        <f>IF(N299="sníž. přenesená",J299,0)</f>
        <v>0</v>
      </c>
      <c r="BI299" s="237">
        <f>IF(N299="nulová",J299,0)</f>
        <v>0</v>
      </c>
      <c r="BJ299" s="131" t="s">
        <v>84</v>
      </c>
      <c r="BK299" s="237">
        <f>ROUND(I299*H299,2)</f>
        <v>0</v>
      </c>
      <c r="BL299" s="131" t="s">
        <v>225</v>
      </c>
      <c r="BM299" s="236" t="s">
        <v>490</v>
      </c>
    </row>
    <row r="300" spans="1:65" s="238" customFormat="1" x14ac:dyDescent="0.2">
      <c r="B300" s="239"/>
      <c r="D300" s="240" t="s">
        <v>152</v>
      </c>
      <c r="E300" s="241" t="s">
        <v>1</v>
      </c>
      <c r="F300" s="242" t="s">
        <v>491</v>
      </c>
      <c r="H300" s="243">
        <v>111</v>
      </c>
      <c r="I300" s="80"/>
      <c r="L300" s="239"/>
      <c r="M300" s="244"/>
      <c r="N300" s="245"/>
      <c r="O300" s="245"/>
      <c r="P300" s="245"/>
      <c r="Q300" s="245"/>
      <c r="R300" s="245"/>
      <c r="S300" s="245"/>
      <c r="T300" s="246"/>
      <c r="AT300" s="241" t="s">
        <v>152</v>
      </c>
      <c r="AU300" s="241" t="s">
        <v>86</v>
      </c>
      <c r="AV300" s="238" t="s">
        <v>86</v>
      </c>
      <c r="AW300" s="238" t="s">
        <v>32</v>
      </c>
      <c r="AX300" s="238" t="s">
        <v>84</v>
      </c>
      <c r="AY300" s="241" t="s">
        <v>144</v>
      </c>
    </row>
    <row r="301" spans="1:65" s="144" customFormat="1" ht="21.6" customHeight="1" x14ac:dyDescent="0.2">
      <c r="A301" s="141"/>
      <c r="B301" s="142"/>
      <c r="C301" s="262" t="s">
        <v>492</v>
      </c>
      <c r="D301" s="262" t="s">
        <v>179</v>
      </c>
      <c r="E301" s="263" t="s">
        <v>493</v>
      </c>
      <c r="F301" s="264" t="s">
        <v>494</v>
      </c>
      <c r="G301" s="265" t="s">
        <v>281</v>
      </c>
      <c r="H301" s="266">
        <v>97</v>
      </c>
      <c r="I301" s="83"/>
      <c r="J301" s="267">
        <f>ROUND(I301*H301,2)</f>
        <v>0</v>
      </c>
      <c r="K301" s="268"/>
      <c r="L301" s="269"/>
      <c r="M301" s="270" t="s">
        <v>1</v>
      </c>
      <c r="N301" s="271" t="s">
        <v>41</v>
      </c>
      <c r="O301" s="233"/>
      <c r="P301" s="234">
        <f>O301*H301</f>
        <v>0</v>
      </c>
      <c r="Q301" s="234">
        <v>4.0000000000000003E-5</v>
      </c>
      <c r="R301" s="234">
        <f>Q301*H301</f>
        <v>3.8800000000000002E-3</v>
      </c>
      <c r="S301" s="234">
        <v>0</v>
      </c>
      <c r="T301" s="235">
        <f>S301*H301</f>
        <v>0</v>
      </c>
      <c r="U301" s="141"/>
      <c r="V301" s="141"/>
      <c r="W301" s="141"/>
      <c r="X301" s="141"/>
      <c r="Y301" s="141"/>
      <c r="Z301" s="141"/>
      <c r="AA301" s="141"/>
      <c r="AB301" s="141"/>
      <c r="AC301" s="141"/>
      <c r="AD301" s="141"/>
      <c r="AE301" s="141"/>
      <c r="AR301" s="236" t="s">
        <v>293</v>
      </c>
      <c r="AT301" s="236" t="s">
        <v>179</v>
      </c>
      <c r="AU301" s="236" t="s">
        <v>86</v>
      </c>
      <c r="AY301" s="131" t="s">
        <v>144</v>
      </c>
      <c r="BE301" s="237">
        <f>IF(N301="základní",J301,0)</f>
        <v>0</v>
      </c>
      <c r="BF301" s="237">
        <f>IF(N301="snížená",J301,0)</f>
        <v>0</v>
      </c>
      <c r="BG301" s="237">
        <f>IF(N301="zákl. přenesená",J301,0)</f>
        <v>0</v>
      </c>
      <c r="BH301" s="237">
        <f>IF(N301="sníž. přenesená",J301,0)</f>
        <v>0</v>
      </c>
      <c r="BI301" s="237">
        <f>IF(N301="nulová",J301,0)</f>
        <v>0</v>
      </c>
      <c r="BJ301" s="131" t="s">
        <v>84</v>
      </c>
      <c r="BK301" s="237">
        <f>ROUND(I301*H301,2)</f>
        <v>0</v>
      </c>
      <c r="BL301" s="131" t="s">
        <v>225</v>
      </c>
      <c r="BM301" s="236" t="s">
        <v>495</v>
      </c>
    </row>
    <row r="302" spans="1:65" s="238" customFormat="1" x14ac:dyDescent="0.2">
      <c r="B302" s="239"/>
      <c r="D302" s="240" t="s">
        <v>152</v>
      </c>
      <c r="E302" s="241" t="s">
        <v>1</v>
      </c>
      <c r="F302" s="242" t="s">
        <v>496</v>
      </c>
      <c r="H302" s="243">
        <v>97</v>
      </c>
      <c r="I302" s="80"/>
      <c r="L302" s="239"/>
      <c r="M302" s="244"/>
      <c r="N302" s="245"/>
      <c r="O302" s="245"/>
      <c r="P302" s="245"/>
      <c r="Q302" s="245"/>
      <c r="R302" s="245"/>
      <c r="S302" s="245"/>
      <c r="T302" s="246"/>
      <c r="AT302" s="241" t="s">
        <v>152</v>
      </c>
      <c r="AU302" s="241" t="s">
        <v>86</v>
      </c>
      <c r="AV302" s="238" t="s">
        <v>86</v>
      </c>
      <c r="AW302" s="238" t="s">
        <v>32</v>
      </c>
      <c r="AX302" s="238" t="s">
        <v>84</v>
      </c>
      <c r="AY302" s="241" t="s">
        <v>144</v>
      </c>
    </row>
    <row r="303" spans="1:65" s="144" customFormat="1" ht="21.6" customHeight="1" x14ac:dyDescent="0.2">
      <c r="A303" s="141"/>
      <c r="B303" s="142"/>
      <c r="C303" s="262" t="s">
        <v>497</v>
      </c>
      <c r="D303" s="262" t="s">
        <v>179</v>
      </c>
      <c r="E303" s="263" t="s">
        <v>498</v>
      </c>
      <c r="F303" s="264" t="s">
        <v>499</v>
      </c>
      <c r="G303" s="265" t="s">
        <v>281</v>
      </c>
      <c r="H303" s="266">
        <v>26</v>
      </c>
      <c r="I303" s="83"/>
      <c r="J303" s="267">
        <f>ROUND(I303*H303,2)</f>
        <v>0</v>
      </c>
      <c r="K303" s="268"/>
      <c r="L303" s="269"/>
      <c r="M303" s="270" t="s">
        <v>1</v>
      </c>
      <c r="N303" s="271" t="s">
        <v>41</v>
      </c>
      <c r="O303" s="233"/>
      <c r="P303" s="234">
        <f>O303*H303</f>
        <v>0</v>
      </c>
      <c r="Q303" s="234">
        <v>9.7999999999999997E-4</v>
      </c>
      <c r="R303" s="234">
        <f>Q303*H303</f>
        <v>2.5479999999999999E-2</v>
      </c>
      <c r="S303" s="234">
        <v>0</v>
      </c>
      <c r="T303" s="235">
        <f>S303*H303</f>
        <v>0</v>
      </c>
      <c r="U303" s="141"/>
      <c r="V303" s="141"/>
      <c r="W303" s="141"/>
      <c r="X303" s="141"/>
      <c r="Y303" s="141"/>
      <c r="Z303" s="141"/>
      <c r="AA303" s="141"/>
      <c r="AB303" s="141"/>
      <c r="AC303" s="141"/>
      <c r="AD303" s="141"/>
      <c r="AE303" s="141"/>
      <c r="AR303" s="236" t="s">
        <v>293</v>
      </c>
      <c r="AT303" s="236" t="s">
        <v>179</v>
      </c>
      <c r="AU303" s="236" t="s">
        <v>86</v>
      </c>
      <c r="AY303" s="131" t="s">
        <v>144</v>
      </c>
      <c r="BE303" s="237">
        <f>IF(N303="základní",J303,0)</f>
        <v>0</v>
      </c>
      <c r="BF303" s="237">
        <f>IF(N303="snížená",J303,0)</f>
        <v>0</v>
      </c>
      <c r="BG303" s="237">
        <f>IF(N303="zákl. přenesená",J303,0)</f>
        <v>0</v>
      </c>
      <c r="BH303" s="237">
        <f>IF(N303="sníž. přenesená",J303,0)</f>
        <v>0</v>
      </c>
      <c r="BI303" s="237">
        <f>IF(N303="nulová",J303,0)</f>
        <v>0</v>
      </c>
      <c r="BJ303" s="131" t="s">
        <v>84</v>
      </c>
      <c r="BK303" s="237">
        <f>ROUND(I303*H303,2)</f>
        <v>0</v>
      </c>
      <c r="BL303" s="131" t="s">
        <v>225</v>
      </c>
      <c r="BM303" s="236" t="s">
        <v>500</v>
      </c>
    </row>
    <row r="304" spans="1:65" s="238" customFormat="1" x14ac:dyDescent="0.2">
      <c r="B304" s="239"/>
      <c r="D304" s="240" t="s">
        <v>152</v>
      </c>
      <c r="E304" s="241" t="s">
        <v>1</v>
      </c>
      <c r="F304" s="242" t="s">
        <v>266</v>
      </c>
      <c r="H304" s="243">
        <v>26</v>
      </c>
      <c r="I304" s="80"/>
      <c r="L304" s="239"/>
      <c r="M304" s="244"/>
      <c r="N304" s="245"/>
      <c r="O304" s="245"/>
      <c r="P304" s="245"/>
      <c r="Q304" s="245"/>
      <c r="R304" s="245"/>
      <c r="S304" s="245"/>
      <c r="T304" s="246"/>
      <c r="AT304" s="241" t="s">
        <v>152</v>
      </c>
      <c r="AU304" s="241" t="s">
        <v>86</v>
      </c>
      <c r="AV304" s="238" t="s">
        <v>86</v>
      </c>
      <c r="AW304" s="238" t="s">
        <v>32</v>
      </c>
      <c r="AX304" s="238" t="s">
        <v>84</v>
      </c>
      <c r="AY304" s="241" t="s">
        <v>144</v>
      </c>
    </row>
    <row r="305" spans="1:65" s="144" customFormat="1" ht="21.6" customHeight="1" x14ac:dyDescent="0.2">
      <c r="A305" s="141"/>
      <c r="B305" s="142"/>
      <c r="C305" s="262" t="s">
        <v>501</v>
      </c>
      <c r="D305" s="262" t="s">
        <v>179</v>
      </c>
      <c r="E305" s="263" t="s">
        <v>502</v>
      </c>
      <c r="F305" s="264" t="s">
        <v>503</v>
      </c>
      <c r="G305" s="265" t="s">
        <v>281</v>
      </c>
      <c r="H305" s="266">
        <v>48</v>
      </c>
      <c r="I305" s="83"/>
      <c r="J305" s="267">
        <f>ROUND(I305*H305,2)</f>
        <v>0</v>
      </c>
      <c r="K305" s="268"/>
      <c r="L305" s="269"/>
      <c r="M305" s="270" t="s">
        <v>1</v>
      </c>
      <c r="N305" s="271" t="s">
        <v>41</v>
      </c>
      <c r="O305" s="233"/>
      <c r="P305" s="234">
        <f>O305*H305</f>
        <v>0</v>
      </c>
      <c r="Q305" s="234">
        <v>4.0000000000000003E-5</v>
      </c>
      <c r="R305" s="234">
        <f>Q305*H305</f>
        <v>1.9200000000000003E-3</v>
      </c>
      <c r="S305" s="234">
        <v>0</v>
      </c>
      <c r="T305" s="235">
        <f>S305*H305</f>
        <v>0</v>
      </c>
      <c r="U305" s="141"/>
      <c r="V305" s="141"/>
      <c r="W305" s="141"/>
      <c r="X305" s="141"/>
      <c r="Y305" s="141"/>
      <c r="Z305" s="141"/>
      <c r="AA305" s="141"/>
      <c r="AB305" s="141"/>
      <c r="AC305" s="141"/>
      <c r="AD305" s="141"/>
      <c r="AE305" s="141"/>
      <c r="AR305" s="236" t="s">
        <v>293</v>
      </c>
      <c r="AT305" s="236" t="s">
        <v>179</v>
      </c>
      <c r="AU305" s="236" t="s">
        <v>86</v>
      </c>
      <c r="AY305" s="131" t="s">
        <v>144</v>
      </c>
      <c r="BE305" s="237">
        <f>IF(N305="základní",J305,0)</f>
        <v>0</v>
      </c>
      <c r="BF305" s="237">
        <f>IF(N305="snížená",J305,0)</f>
        <v>0</v>
      </c>
      <c r="BG305" s="237">
        <f>IF(N305="zákl. přenesená",J305,0)</f>
        <v>0</v>
      </c>
      <c r="BH305" s="237">
        <f>IF(N305="sníž. přenesená",J305,0)</f>
        <v>0</v>
      </c>
      <c r="BI305" s="237">
        <f>IF(N305="nulová",J305,0)</f>
        <v>0</v>
      </c>
      <c r="BJ305" s="131" t="s">
        <v>84</v>
      </c>
      <c r="BK305" s="237">
        <f>ROUND(I305*H305,2)</f>
        <v>0</v>
      </c>
      <c r="BL305" s="131" t="s">
        <v>225</v>
      </c>
      <c r="BM305" s="236" t="s">
        <v>504</v>
      </c>
    </row>
    <row r="306" spans="1:65" s="238" customFormat="1" x14ac:dyDescent="0.2">
      <c r="B306" s="239"/>
      <c r="D306" s="240" t="s">
        <v>152</v>
      </c>
      <c r="E306" s="241" t="s">
        <v>1</v>
      </c>
      <c r="F306" s="242" t="s">
        <v>364</v>
      </c>
      <c r="H306" s="243">
        <v>48</v>
      </c>
      <c r="I306" s="80"/>
      <c r="L306" s="239"/>
      <c r="M306" s="244"/>
      <c r="N306" s="245"/>
      <c r="O306" s="245"/>
      <c r="P306" s="245"/>
      <c r="Q306" s="245"/>
      <c r="R306" s="245"/>
      <c r="S306" s="245"/>
      <c r="T306" s="246"/>
      <c r="AT306" s="241" t="s">
        <v>152</v>
      </c>
      <c r="AU306" s="241" t="s">
        <v>86</v>
      </c>
      <c r="AV306" s="238" t="s">
        <v>86</v>
      </c>
      <c r="AW306" s="238" t="s">
        <v>32</v>
      </c>
      <c r="AX306" s="238" t="s">
        <v>84</v>
      </c>
      <c r="AY306" s="241" t="s">
        <v>144</v>
      </c>
    </row>
    <row r="307" spans="1:65" s="144" customFormat="1" ht="21.6" customHeight="1" x14ac:dyDescent="0.2">
      <c r="A307" s="141"/>
      <c r="B307" s="142"/>
      <c r="C307" s="262" t="s">
        <v>505</v>
      </c>
      <c r="D307" s="262" t="s">
        <v>179</v>
      </c>
      <c r="E307" s="263" t="s">
        <v>506</v>
      </c>
      <c r="F307" s="264" t="s">
        <v>507</v>
      </c>
      <c r="G307" s="265" t="s">
        <v>281</v>
      </c>
      <c r="H307" s="266">
        <v>108</v>
      </c>
      <c r="I307" s="83"/>
      <c r="J307" s="267">
        <f>ROUND(I307*H307,2)</f>
        <v>0</v>
      </c>
      <c r="K307" s="268"/>
      <c r="L307" s="269"/>
      <c r="M307" s="270" t="s">
        <v>1</v>
      </c>
      <c r="N307" s="271" t="s">
        <v>41</v>
      </c>
      <c r="O307" s="233"/>
      <c r="P307" s="234">
        <f>O307*H307</f>
        <v>0</v>
      </c>
      <c r="Q307" s="234">
        <v>1.1E-4</v>
      </c>
      <c r="R307" s="234">
        <f>Q307*H307</f>
        <v>1.188E-2</v>
      </c>
      <c r="S307" s="234">
        <v>0</v>
      </c>
      <c r="T307" s="235">
        <f>S307*H307</f>
        <v>0</v>
      </c>
      <c r="U307" s="141"/>
      <c r="V307" s="141"/>
      <c r="W307" s="141"/>
      <c r="X307" s="141"/>
      <c r="Y307" s="141"/>
      <c r="Z307" s="141"/>
      <c r="AA307" s="141"/>
      <c r="AB307" s="141"/>
      <c r="AC307" s="141"/>
      <c r="AD307" s="141"/>
      <c r="AE307" s="141"/>
      <c r="AR307" s="236" t="s">
        <v>293</v>
      </c>
      <c r="AT307" s="236" t="s">
        <v>179</v>
      </c>
      <c r="AU307" s="236" t="s">
        <v>86</v>
      </c>
      <c r="AY307" s="131" t="s">
        <v>144</v>
      </c>
      <c r="BE307" s="237">
        <f>IF(N307="základní",J307,0)</f>
        <v>0</v>
      </c>
      <c r="BF307" s="237">
        <f>IF(N307="snížená",J307,0)</f>
        <v>0</v>
      </c>
      <c r="BG307" s="237">
        <f>IF(N307="zákl. přenesená",J307,0)</f>
        <v>0</v>
      </c>
      <c r="BH307" s="237">
        <f>IF(N307="sníž. přenesená",J307,0)</f>
        <v>0</v>
      </c>
      <c r="BI307" s="237">
        <f>IF(N307="nulová",J307,0)</f>
        <v>0</v>
      </c>
      <c r="BJ307" s="131" t="s">
        <v>84</v>
      </c>
      <c r="BK307" s="237">
        <f>ROUND(I307*H307,2)</f>
        <v>0</v>
      </c>
      <c r="BL307" s="131" t="s">
        <v>225</v>
      </c>
      <c r="BM307" s="236" t="s">
        <v>508</v>
      </c>
    </row>
    <row r="308" spans="1:65" s="238" customFormat="1" x14ac:dyDescent="0.2">
      <c r="B308" s="239"/>
      <c r="D308" s="240" t="s">
        <v>152</v>
      </c>
      <c r="E308" s="241" t="s">
        <v>1</v>
      </c>
      <c r="F308" s="242" t="s">
        <v>509</v>
      </c>
      <c r="H308" s="243">
        <v>108</v>
      </c>
      <c r="I308" s="80"/>
      <c r="L308" s="239"/>
      <c r="M308" s="244"/>
      <c r="N308" s="245"/>
      <c r="O308" s="245"/>
      <c r="P308" s="245"/>
      <c r="Q308" s="245"/>
      <c r="R308" s="245"/>
      <c r="S308" s="245"/>
      <c r="T308" s="246"/>
      <c r="AT308" s="241" t="s">
        <v>152</v>
      </c>
      <c r="AU308" s="241" t="s">
        <v>86</v>
      </c>
      <c r="AV308" s="238" t="s">
        <v>86</v>
      </c>
      <c r="AW308" s="238" t="s">
        <v>32</v>
      </c>
      <c r="AX308" s="238" t="s">
        <v>84</v>
      </c>
      <c r="AY308" s="241" t="s">
        <v>144</v>
      </c>
    </row>
    <row r="309" spans="1:65" s="144" customFormat="1" ht="21.6" customHeight="1" x14ac:dyDescent="0.2">
      <c r="A309" s="141"/>
      <c r="B309" s="142"/>
      <c r="C309" s="262" t="s">
        <v>510</v>
      </c>
      <c r="D309" s="262" t="s">
        <v>179</v>
      </c>
      <c r="E309" s="263" t="s">
        <v>511</v>
      </c>
      <c r="F309" s="264" t="s">
        <v>512</v>
      </c>
      <c r="G309" s="265" t="s">
        <v>281</v>
      </c>
      <c r="H309" s="266">
        <v>6</v>
      </c>
      <c r="I309" s="83"/>
      <c r="J309" s="267">
        <f>ROUND(I309*H309,2)</f>
        <v>0</v>
      </c>
      <c r="K309" s="268"/>
      <c r="L309" s="269"/>
      <c r="M309" s="270" t="s">
        <v>1</v>
      </c>
      <c r="N309" s="271" t="s">
        <v>41</v>
      </c>
      <c r="O309" s="233"/>
      <c r="P309" s="234">
        <f>O309*H309</f>
        <v>0</v>
      </c>
      <c r="Q309" s="234">
        <v>5.0000000000000002E-5</v>
      </c>
      <c r="R309" s="234">
        <f>Q309*H309</f>
        <v>3.0000000000000003E-4</v>
      </c>
      <c r="S309" s="234">
        <v>0</v>
      </c>
      <c r="T309" s="235">
        <f>S309*H309</f>
        <v>0</v>
      </c>
      <c r="U309" s="141"/>
      <c r="V309" s="141"/>
      <c r="W309" s="141"/>
      <c r="X309" s="141"/>
      <c r="Y309" s="141"/>
      <c r="Z309" s="141"/>
      <c r="AA309" s="141"/>
      <c r="AB309" s="141"/>
      <c r="AC309" s="141"/>
      <c r="AD309" s="141"/>
      <c r="AE309" s="141"/>
      <c r="AR309" s="236" t="s">
        <v>293</v>
      </c>
      <c r="AT309" s="236" t="s">
        <v>179</v>
      </c>
      <c r="AU309" s="236" t="s">
        <v>86</v>
      </c>
      <c r="AY309" s="131" t="s">
        <v>144</v>
      </c>
      <c r="BE309" s="237">
        <f>IF(N309="základní",J309,0)</f>
        <v>0</v>
      </c>
      <c r="BF309" s="237">
        <f>IF(N309="snížená",J309,0)</f>
        <v>0</v>
      </c>
      <c r="BG309" s="237">
        <f>IF(N309="zákl. přenesená",J309,0)</f>
        <v>0</v>
      </c>
      <c r="BH309" s="237">
        <f>IF(N309="sníž. přenesená",J309,0)</f>
        <v>0</v>
      </c>
      <c r="BI309" s="237">
        <f>IF(N309="nulová",J309,0)</f>
        <v>0</v>
      </c>
      <c r="BJ309" s="131" t="s">
        <v>84</v>
      </c>
      <c r="BK309" s="237">
        <f>ROUND(I309*H309,2)</f>
        <v>0</v>
      </c>
      <c r="BL309" s="131" t="s">
        <v>225</v>
      </c>
      <c r="BM309" s="236" t="s">
        <v>513</v>
      </c>
    </row>
    <row r="310" spans="1:65" s="238" customFormat="1" x14ac:dyDescent="0.2">
      <c r="B310" s="239"/>
      <c r="D310" s="240" t="s">
        <v>152</v>
      </c>
      <c r="E310" s="241" t="s">
        <v>1</v>
      </c>
      <c r="F310" s="242" t="s">
        <v>173</v>
      </c>
      <c r="H310" s="243">
        <v>6</v>
      </c>
      <c r="I310" s="80"/>
      <c r="L310" s="239"/>
      <c r="M310" s="244"/>
      <c r="N310" s="245"/>
      <c r="O310" s="245"/>
      <c r="P310" s="245"/>
      <c r="Q310" s="245"/>
      <c r="R310" s="245"/>
      <c r="S310" s="245"/>
      <c r="T310" s="246"/>
      <c r="AT310" s="241" t="s">
        <v>152</v>
      </c>
      <c r="AU310" s="241" t="s">
        <v>86</v>
      </c>
      <c r="AV310" s="238" t="s">
        <v>86</v>
      </c>
      <c r="AW310" s="238" t="s">
        <v>32</v>
      </c>
      <c r="AX310" s="238" t="s">
        <v>84</v>
      </c>
      <c r="AY310" s="241" t="s">
        <v>144</v>
      </c>
    </row>
    <row r="311" spans="1:65" s="144" customFormat="1" ht="21.6" customHeight="1" x14ac:dyDescent="0.2">
      <c r="A311" s="141"/>
      <c r="B311" s="142"/>
      <c r="C311" s="262" t="s">
        <v>514</v>
      </c>
      <c r="D311" s="262" t="s">
        <v>179</v>
      </c>
      <c r="E311" s="263" t="s">
        <v>515</v>
      </c>
      <c r="F311" s="264" t="s">
        <v>516</v>
      </c>
      <c r="G311" s="265" t="s">
        <v>281</v>
      </c>
      <c r="H311" s="266">
        <v>80</v>
      </c>
      <c r="I311" s="83"/>
      <c r="J311" s="267">
        <f>ROUND(I311*H311,2)</f>
        <v>0</v>
      </c>
      <c r="K311" s="268"/>
      <c r="L311" s="269"/>
      <c r="M311" s="270" t="s">
        <v>1</v>
      </c>
      <c r="N311" s="271" t="s">
        <v>41</v>
      </c>
      <c r="O311" s="233"/>
      <c r="P311" s="234">
        <f>O311*H311</f>
        <v>0</v>
      </c>
      <c r="Q311" s="234">
        <v>6.0000000000000002E-5</v>
      </c>
      <c r="R311" s="234">
        <f>Q311*H311</f>
        <v>4.8000000000000004E-3</v>
      </c>
      <c r="S311" s="234">
        <v>0</v>
      </c>
      <c r="T311" s="235">
        <f>S311*H311</f>
        <v>0</v>
      </c>
      <c r="U311" s="141"/>
      <c r="V311" s="141"/>
      <c r="W311" s="141"/>
      <c r="X311" s="141"/>
      <c r="Y311" s="141"/>
      <c r="Z311" s="141"/>
      <c r="AA311" s="141"/>
      <c r="AB311" s="141"/>
      <c r="AC311" s="141"/>
      <c r="AD311" s="141"/>
      <c r="AE311" s="141"/>
      <c r="AR311" s="236" t="s">
        <v>293</v>
      </c>
      <c r="AT311" s="236" t="s">
        <v>179</v>
      </c>
      <c r="AU311" s="236" t="s">
        <v>86</v>
      </c>
      <c r="AY311" s="131" t="s">
        <v>144</v>
      </c>
      <c r="BE311" s="237">
        <f>IF(N311="základní",J311,0)</f>
        <v>0</v>
      </c>
      <c r="BF311" s="237">
        <f>IF(N311="snížená",J311,0)</f>
        <v>0</v>
      </c>
      <c r="BG311" s="237">
        <f>IF(N311="zákl. přenesená",J311,0)</f>
        <v>0</v>
      </c>
      <c r="BH311" s="237">
        <f>IF(N311="sníž. přenesená",J311,0)</f>
        <v>0</v>
      </c>
      <c r="BI311" s="237">
        <f>IF(N311="nulová",J311,0)</f>
        <v>0</v>
      </c>
      <c r="BJ311" s="131" t="s">
        <v>84</v>
      </c>
      <c r="BK311" s="237">
        <f>ROUND(I311*H311,2)</f>
        <v>0</v>
      </c>
      <c r="BL311" s="131" t="s">
        <v>225</v>
      </c>
      <c r="BM311" s="236" t="s">
        <v>517</v>
      </c>
    </row>
    <row r="312" spans="1:65" s="238" customFormat="1" x14ac:dyDescent="0.2">
      <c r="B312" s="239"/>
      <c r="D312" s="240" t="s">
        <v>152</v>
      </c>
      <c r="E312" s="241" t="s">
        <v>1</v>
      </c>
      <c r="F312" s="242" t="s">
        <v>514</v>
      </c>
      <c r="H312" s="243">
        <v>80</v>
      </c>
      <c r="I312" s="80"/>
      <c r="L312" s="239"/>
      <c r="M312" s="244"/>
      <c r="N312" s="245"/>
      <c r="O312" s="245"/>
      <c r="P312" s="245"/>
      <c r="Q312" s="245"/>
      <c r="R312" s="245"/>
      <c r="S312" s="245"/>
      <c r="T312" s="246"/>
      <c r="AT312" s="241" t="s">
        <v>152</v>
      </c>
      <c r="AU312" s="241" t="s">
        <v>86</v>
      </c>
      <c r="AV312" s="238" t="s">
        <v>86</v>
      </c>
      <c r="AW312" s="238" t="s">
        <v>32</v>
      </c>
      <c r="AX312" s="238" t="s">
        <v>84</v>
      </c>
      <c r="AY312" s="241" t="s">
        <v>144</v>
      </c>
    </row>
    <row r="313" spans="1:65" s="144" customFormat="1" ht="21.6" customHeight="1" x14ac:dyDescent="0.2">
      <c r="A313" s="141"/>
      <c r="B313" s="142"/>
      <c r="C313" s="262" t="s">
        <v>518</v>
      </c>
      <c r="D313" s="262" t="s">
        <v>179</v>
      </c>
      <c r="E313" s="263" t="s">
        <v>519</v>
      </c>
      <c r="F313" s="264" t="s">
        <v>520</v>
      </c>
      <c r="G313" s="265" t="s">
        <v>281</v>
      </c>
      <c r="H313" s="266">
        <v>20</v>
      </c>
      <c r="I313" s="83"/>
      <c r="J313" s="267">
        <f>ROUND(I313*H313,2)</f>
        <v>0</v>
      </c>
      <c r="K313" s="268"/>
      <c r="L313" s="269"/>
      <c r="M313" s="270" t="s">
        <v>1</v>
      </c>
      <c r="N313" s="271" t="s">
        <v>41</v>
      </c>
      <c r="O313" s="233"/>
      <c r="P313" s="234">
        <f>O313*H313</f>
        <v>0</v>
      </c>
      <c r="Q313" s="234">
        <v>9.0000000000000006E-5</v>
      </c>
      <c r="R313" s="234">
        <f>Q313*H313</f>
        <v>1.8000000000000002E-3</v>
      </c>
      <c r="S313" s="234">
        <v>0</v>
      </c>
      <c r="T313" s="235">
        <f>S313*H313</f>
        <v>0</v>
      </c>
      <c r="U313" s="141"/>
      <c r="V313" s="141"/>
      <c r="W313" s="141"/>
      <c r="X313" s="141"/>
      <c r="Y313" s="141"/>
      <c r="Z313" s="141"/>
      <c r="AA313" s="141"/>
      <c r="AB313" s="141"/>
      <c r="AC313" s="141"/>
      <c r="AD313" s="141"/>
      <c r="AE313" s="141"/>
      <c r="AR313" s="236" t="s">
        <v>293</v>
      </c>
      <c r="AT313" s="236" t="s">
        <v>179</v>
      </c>
      <c r="AU313" s="236" t="s">
        <v>86</v>
      </c>
      <c r="AY313" s="131" t="s">
        <v>144</v>
      </c>
      <c r="BE313" s="237">
        <f>IF(N313="základní",J313,0)</f>
        <v>0</v>
      </c>
      <c r="BF313" s="237">
        <f>IF(N313="snížená",J313,0)</f>
        <v>0</v>
      </c>
      <c r="BG313" s="237">
        <f>IF(N313="zákl. přenesená",J313,0)</f>
        <v>0</v>
      </c>
      <c r="BH313" s="237">
        <f>IF(N313="sníž. přenesená",J313,0)</f>
        <v>0</v>
      </c>
      <c r="BI313" s="237">
        <f>IF(N313="nulová",J313,0)</f>
        <v>0</v>
      </c>
      <c r="BJ313" s="131" t="s">
        <v>84</v>
      </c>
      <c r="BK313" s="237">
        <f>ROUND(I313*H313,2)</f>
        <v>0</v>
      </c>
      <c r="BL313" s="131" t="s">
        <v>225</v>
      </c>
      <c r="BM313" s="236" t="s">
        <v>521</v>
      </c>
    </row>
    <row r="314" spans="1:65" s="238" customFormat="1" x14ac:dyDescent="0.2">
      <c r="B314" s="239"/>
      <c r="D314" s="240" t="s">
        <v>152</v>
      </c>
      <c r="E314" s="241" t="s">
        <v>1</v>
      </c>
      <c r="F314" s="242" t="s">
        <v>243</v>
      </c>
      <c r="H314" s="243">
        <v>20</v>
      </c>
      <c r="I314" s="80"/>
      <c r="L314" s="239"/>
      <c r="M314" s="244"/>
      <c r="N314" s="245"/>
      <c r="O314" s="245"/>
      <c r="P314" s="245"/>
      <c r="Q314" s="245"/>
      <c r="R314" s="245"/>
      <c r="S314" s="245"/>
      <c r="T314" s="246"/>
      <c r="AT314" s="241" t="s">
        <v>152</v>
      </c>
      <c r="AU314" s="241" t="s">
        <v>86</v>
      </c>
      <c r="AV314" s="238" t="s">
        <v>86</v>
      </c>
      <c r="AW314" s="238" t="s">
        <v>32</v>
      </c>
      <c r="AX314" s="238" t="s">
        <v>84</v>
      </c>
      <c r="AY314" s="241" t="s">
        <v>144</v>
      </c>
    </row>
    <row r="315" spans="1:65" s="144" customFormat="1" ht="21.6" customHeight="1" x14ac:dyDescent="0.2">
      <c r="A315" s="141"/>
      <c r="B315" s="142"/>
      <c r="C315" s="262" t="s">
        <v>522</v>
      </c>
      <c r="D315" s="262" t="s">
        <v>179</v>
      </c>
      <c r="E315" s="263" t="s">
        <v>523</v>
      </c>
      <c r="F315" s="264" t="s">
        <v>524</v>
      </c>
      <c r="G315" s="265" t="s">
        <v>281</v>
      </c>
      <c r="H315" s="266">
        <v>100</v>
      </c>
      <c r="I315" s="83"/>
      <c r="J315" s="267">
        <f>ROUND(I315*H315,2)</f>
        <v>0</v>
      </c>
      <c r="K315" s="268"/>
      <c r="L315" s="269"/>
      <c r="M315" s="270" t="s">
        <v>1</v>
      </c>
      <c r="N315" s="271" t="s">
        <v>41</v>
      </c>
      <c r="O315" s="233"/>
      <c r="P315" s="234">
        <f>O315*H315</f>
        <v>0</v>
      </c>
      <c r="Q315" s="234">
        <v>6.9999999999999994E-5</v>
      </c>
      <c r="R315" s="234">
        <f>Q315*H315</f>
        <v>6.9999999999999993E-3</v>
      </c>
      <c r="S315" s="234">
        <v>0</v>
      </c>
      <c r="T315" s="235">
        <f>S315*H315</f>
        <v>0</v>
      </c>
      <c r="U315" s="141"/>
      <c r="V315" s="141"/>
      <c r="W315" s="141"/>
      <c r="X315" s="141"/>
      <c r="Y315" s="141"/>
      <c r="Z315" s="141"/>
      <c r="AA315" s="141"/>
      <c r="AB315" s="141"/>
      <c r="AC315" s="141"/>
      <c r="AD315" s="141"/>
      <c r="AE315" s="141"/>
      <c r="AR315" s="236" t="s">
        <v>293</v>
      </c>
      <c r="AT315" s="236" t="s">
        <v>179</v>
      </c>
      <c r="AU315" s="236" t="s">
        <v>86</v>
      </c>
      <c r="AY315" s="131" t="s">
        <v>144</v>
      </c>
      <c r="BE315" s="237">
        <f>IF(N315="základní",J315,0)</f>
        <v>0</v>
      </c>
      <c r="BF315" s="237">
        <f>IF(N315="snížená",J315,0)</f>
        <v>0</v>
      </c>
      <c r="BG315" s="237">
        <f>IF(N315="zákl. přenesená",J315,0)</f>
        <v>0</v>
      </c>
      <c r="BH315" s="237">
        <f>IF(N315="sníž. přenesená",J315,0)</f>
        <v>0</v>
      </c>
      <c r="BI315" s="237">
        <f>IF(N315="nulová",J315,0)</f>
        <v>0</v>
      </c>
      <c r="BJ315" s="131" t="s">
        <v>84</v>
      </c>
      <c r="BK315" s="237">
        <f>ROUND(I315*H315,2)</f>
        <v>0</v>
      </c>
      <c r="BL315" s="131" t="s">
        <v>225</v>
      </c>
      <c r="BM315" s="236" t="s">
        <v>525</v>
      </c>
    </row>
    <row r="316" spans="1:65" s="238" customFormat="1" x14ac:dyDescent="0.2">
      <c r="B316" s="239"/>
      <c r="D316" s="240" t="s">
        <v>152</v>
      </c>
      <c r="E316" s="241" t="s">
        <v>1</v>
      </c>
      <c r="F316" s="242" t="s">
        <v>526</v>
      </c>
      <c r="H316" s="243">
        <v>100</v>
      </c>
      <c r="I316" s="80"/>
      <c r="L316" s="239"/>
      <c r="M316" s="244"/>
      <c r="N316" s="245"/>
      <c r="O316" s="245"/>
      <c r="P316" s="245"/>
      <c r="Q316" s="245"/>
      <c r="R316" s="245"/>
      <c r="S316" s="245"/>
      <c r="T316" s="246"/>
      <c r="AT316" s="241" t="s">
        <v>152</v>
      </c>
      <c r="AU316" s="241" t="s">
        <v>86</v>
      </c>
      <c r="AV316" s="238" t="s">
        <v>86</v>
      </c>
      <c r="AW316" s="238" t="s">
        <v>32</v>
      </c>
      <c r="AX316" s="238" t="s">
        <v>84</v>
      </c>
      <c r="AY316" s="241" t="s">
        <v>144</v>
      </c>
    </row>
    <row r="317" spans="1:65" s="144" customFormat="1" ht="21.6" customHeight="1" x14ac:dyDescent="0.2">
      <c r="A317" s="141"/>
      <c r="B317" s="142"/>
      <c r="C317" s="262" t="s">
        <v>527</v>
      </c>
      <c r="D317" s="262" t="s">
        <v>179</v>
      </c>
      <c r="E317" s="263" t="s">
        <v>528</v>
      </c>
      <c r="F317" s="264" t="s">
        <v>529</v>
      </c>
      <c r="G317" s="265" t="s">
        <v>281</v>
      </c>
      <c r="H317" s="266">
        <v>60</v>
      </c>
      <c r="I317" s="83"/>
      <c r="J317" s="267">
        <f>ROUND(I317*H317,2)</f>
        <v>0</v>
      </c>
      <c r="K317" s="268"/>
      <c r="L317" s="269"/>
      <c r="M317" s="270" t="s">
        <v>1</v>
      </c>
      <c r="N317" s="271" t="s">
        <v>41</v>
      </c>
      <c r="O317" s="233"/>
      <c r="P317" s="234">
        <f>O317*H317</f>
        <v>0</v>
      </c>
      <c r="Q317" s="234">
        <v>1.8000000000000001E-4</v>
      </c>
      <c r="R317" s="234">
        <f>Q317*H317</f>
        <v>1.0800000000000001E-2</v>
      </c>
      <c r="S317" s="234">
        <v>0</v>
      </c>
      <c r="T317" s="235">
        <f>S317*H317</f>
        <v>0</v>
      </c>
      <c r="U317" s="141"/>
      <c r="V317" s="141"/>
      <c r="W317" s="141"/>
      <c r="X317" s="141"/>
      <c r="Y317" s="141"/>
      <c r="Z317" s="141"/>
      <c r="AA317" s="141"/>
      <c r="AB317" s="141"/>
      <c r="AC317" s="141"/>
      <c r="AD317" s="141"/>
      <c r="AE317" s="141"/>
      <c r="AR317" s="236" t="s">
        <v>293</v>
      </c>
      <c r="AT317" s="236" t="s">
        <v>179</v>
      </c>
      <c r="AU317" s="236" t="s">
        <v>86</v>
      </c>
      <c r="AY317" s="131" t="s">
        <v>144</v>
      </c>
      <c r="BE317" s="237">
        <f>IF(N317="základní",J317,0)</f>
        <v>0</v>
      </c>
      <c r="BF317" s="237">
        <f>IF(N317="snížená",J317,0)</f>
        <v>0</v>
      </c>
      <c r="BG317" s="237">
        <f>IF(N317="zákl. přenesená",J317,0)</f>
        <v>0</v>
      </c>
      <c r="BH317" s="237">
        <f>IF(N317="sníž. přenesená",J317,0)</f>
        <v>0</v>
      </c>
      <c r="BI317" s="237">
        <f>IF(N317="nulová",J317,0)</f>
        <v>0</v>
      </c>
      <c r="BJ317" s="131" t="s">
        <v>84</v>
      </c>
      <c r="BK317" s="237">
        <f>ROUND(I317*H317,2)</f>
        <v>0</v>
      </c>
      <c r="BL317" s="131" t="s">
        <v>225</v>
      </c>
      <c r="BM317" s="236" t="s">
        <v>530</v>
      </c>
    </row>
    <row r="318" spans="1:65" s="238" customFormat="1" x14ac:dyDescent="0.2">
      <c r="B318" s="239"/>
      <c r="D318" s="240" t="s">
        <v>152</v>
      </c>
      <c r="E318" s="241" t="s">
        <v>1</v>
      </c>
      <c r="F318" s="242" t="s">
        <v>414</v>
      </c>
      <c r="H318" s="243">
        <v>60</v>
      </c>
      <c r="I318" s="80"/>
      <c r="L318" s="239"/>
      <c r="M318" s="244"/>
      <c r="N318" s="245"/>
      <c r="O318" s="245"/>
      <c r="P318" s="245"/>
      <c r="Q318" s="245"/>
      <c r="R318" s="245"/>
      <c r="S318" s="245"/>
      <c r="T318" s="246"/>
      <c r="AT318" s="241" t="s">
        <v>152</v>
      </c>
      <c r="AU318" s="241" t="s">
        <v>86</v>
      </c>
      <c r="AV318" s="238" t="s">
        <v>86</v>
      </c>
      <c r="AW318" s="238" t="s">
        <v>32</v>
      </c>
      <c r="AX318" s="238" t="s">
        <v>84</v>
      </c>
      <c r="AY318" s="241" t="s">
        <v>144</v>
      </c>
    </row>
    <row r="319" spans="1:65" s="144" customFormat="1" ht="21.6" customHeight="1" x14ac:dyDescent="0.2">
      <c r="A319" s="141"/>
      <c r="B319" s="142"/>
      <c r="C319" s="262" t="s">
        <v>531</v>
      </c>
      <c r="D319" s="262" t="s">
        <v>179</v>
      </c>
      <c r="E319" s="263" t="s">
        <v>532</v>
      </c>
      <c r="F319" s="264" t="s">
        <v>533</v>
      </c>
      <c r="G319" s="265" t="s">
        <v>281</v>
      </c>
      <c r="H319" s="266">
        <v>1</v>
      </c>
      <c r="I319" s="83"/>
      <c r="J319" s="267">
        <f>ROUND(I319*H319,2)</f>
        <v>0</v>
      </c>
      <c r="K319" s="268"/>
      <c r="L319" s="269"/>
      <c r="M319" s="270" t="s">
        <v>1</v>
      </c>
      <c r="N319" s="271" t="s">
        <v>41</v>
      </c>
      <c r="O319" s="233"/>
      <c r="P319" s="234">
        <f>O319*H319</f>
        <v>0</v>
      </c>
      <c r="Q319" s="234">
        <v>1.2999999999999999E-4</v>
      </c>
      <c r="R319" s="234">
        <f>Q319*H319</f>
        <v>1.2999999999999999E-4</v>
      </c>
      <c r="S319" s="234">
        <v>0</v>
      </c>
      <c r="T319" s="235">
        <f>S319*H319</f>
        <v>0</v>
      </c>
      <c r="U319" s="141"/>
      <c r="V319" s="141"/>
      <c r="W319" s="141"/>
      <c r="X319" s="141"/>
      <c r="Y319" s="141"/>
      <c r="Z319" s="141"/>
      <c r="AA319" s="141"/>
      <c r="AB319" s="141"/>
      <c r="AC319" s="141"/>
      <c r="AD319" s="141"/>
      <c r="AE319" s="141"/>
      <c r="AR319" s="236" t="s">
        <v>293</v>
      </c>
      <c r="AT319" s="236" t="s">
        <v>179</v>
      </c>
      <c r="AU319" s="236" t="s">
        <v>86</v>
      </c>
      <c r="AY319" s="131" t="s">
        <v>144</v>
      </c>
      <c r="BE319" s="237">
        <f>IF(N319="základní",J319,0)</f>
        <v>0</v>
      </c>
      <c r="BF319" s="237">
        <f>IF(N319="snížená",J319,0)</f>
        <v>0</v>
      </c>
      <c r="BG319" s="237">
        <f>IF(N319="zákl. přenesená",J319,0)</f>
        <v>0</v>
      </c>
      <c r="BH319" s="237">
        <f>IF(N319="sníž. přenesená",J319,0)</f>
        <v>0</v>
      </c>
      <c r="BI319" s="237">
        <f>IF(N319="nulová",J319,0)</f>
        <v>0</v>
      </c>
      <c r="BJ319" s="131" t="s">
        <v>84</v>
      </c>
      <c r="BK319" s="237">
        <f>ROUND(I319*H319,2)</f>
        <v>0</v>
      </c>
      <c r="BL319" s="131" t="s">
        <v>225</v>
      </c>
      <c r="BM319" s="236" t="s">
        <v>534</v>
      </c>
    </row>
    <row r="320" spans="1:65" s="238" customFormat="1" x14ac:dyDescent="0.2">
      <c r="B320" s="239"/>
      <c r="D320" s="240" t="s">
        <v>152</v>
      </c>
      <c r="E320" s="241" t="s">
        <v>1</v>
      </c>
      <c r="F320" s="242" t="s">
        <v>84</v>
      </c>
      <c r="H320" s="243">
        <v>1</v>
      </c>
      <c r="I320" s="80"/>
      <c r="L320" s="239"/>
      <c r="M320" s="244"/>
      <c r="N320" s="245"/>
      <c r="O320" s="245"/>
      <c r="P320" s="245"/>
      <c r="Q320" s="245"/>
      <c r="R320" s="245"/>
      <c r="S320" s="245"/>
      <c r="T320" s="246"/>
      <c r="AT320" s="241" t="s">
        <v>152</v>
      </c>
      <c r="AU320" s="241" t="s">
        <v>86</v>
      </c>
      <c r="AV320" s="238" t="s">
        <v>86</v>
      </c>
      <c r="AW320" s="238" t="s">
        <v>32</v>
      </c>
      <c r="AX320" s="238" t="s">
        <v>84</v>
      </c>
      <c r="AY320" s="241" t="s">
        <v>144</v>
      </c>
    </row>
    <row r="321" spans="1:65" s="211" customFormat="1" ht="22.8" customHeight="1" x14ac:dyDescent="0.25">
      <c r="B321" s="212"/>
      <c r="D321" s="213" t="s">
        <v>75</v>
      </c>
      <c r="E321" s="222" t="s">
        <v>535</v>
      </c>
      <c r="F321" s="222" t="s">
        <v>536</v>
      </c>
      <c r="I321" s="78"/>
      <c r="J321" s="223">
        <f>BK321</f>
        <v>0</v>
      </c>
      <c r="L321" s="212"/>
      <c r="M321" s="216"/>
      <c r="N321" s="217"/>
      <c r="O321" s="217"/>
      <c r="P321" s="218">
        <f>SUM(P322:P383)</f>
        <v>0</v>
      </c>
      <c r="Q321" s="217"/>
      <c r="R321" s="218">
        <f>SUM(R322:R383)</f>
        <v>0.61852000000000018</v>
      </c>
      <c r="S321" s="217"/>
      <c r="T321" s="219">
        <f>SUM(T322:T383)</f>
        <v>0</v>
      </c>
      <c r="AR321" s="213" t="s">
        <v>86</v>
      </c>
      <c r="AT321" s="220" t="s">
        <v>75</v>
      </c>
      <c r="AU321" s="220" t="s">
        <v>84</v>
      </c>
      <c r="AY321" s="213" t="s">
        <v>144</v>
      </c>
      <c r="BK321" s="221">
        <f>SUM(BK322:BK383)</f>
        <v>0</v>
      </c>
    </row>
    <row r="322" spans="1:65" s="144" customFormat="1" ht="21.6" customHeight="1" x14ac:dyDescent="0.2">
      <c r="A322" s="141"/>
      <c r="B322" s="142"/>
      <c r="C322" s="224" t="s">
        <v>537</v>
      </c>
      <c r="D322" s="224" t="s">
        <v>146</v>
      </c>
      <c r="E322" s="225" t="s">
        <v>538</v>
      </c>
      <c r="F322" s="226" t="s">
        <v>539</v>
      </c>
      <c r="G322" s="227" t="s">
        <v>281</v>
      </c>
      <c r="H322" s="228">
        <v>103</v>
      </c>
      <c r="I322" s="79"/>
      <c r="J322" s="229">
        <f>ROUND(I322*H322,2)</f>
        <v>0</v>
      </c>
      <c r="K322" s="230"/>
      <c r="L322" s="142"/>
      <c r="M322" s="231" t="s">
        <v>1</v>
      </c>
      <c r="N322" s="232" t="s">
        <v>41</v>
      </c>
      <c r="O322" s="233"/>
      <c r="P322" s="234">
        <f>O322*H322</f>
        <v>0</v>
      </c>
      <c r="Q322" s="234">
        <v>1.3799999999999999E-3</v>
      </c>
      <c r="R322" s="234">
        <f>Q322*H322</f>
        <v>0.14213999999999999</v>
      </c>
      <c r="S322" s="234">
        <v>0</v>
      </c>
      <c r="T322" s="235">
        <f>S322*H322</f>
        <v>0</v>
      </c>
      <c r="U322" s="141"/>
      <c r="V322" s="141"/>
      <c r="W322" s="141"/>
      <c r="X322" s="141"/>
      <c r="Y322" s="141"/>
      <c r="Z322" s="141"/>
      <c r="AA322" s="141"/>
      <c r="AB322" s="141"/>
      <c r="AC322" s="141"/>
      <c r="AD322" s="141"/>
      <c r="AE322" s="141"/>
      <c r="AR322" s="236" t="s">
        <v>225</v>
      </c>
      <c r="AT322" s="236" t="s">
        <v>146</v>
      </c>
      <c r="AU322" s="236" t="s">
        <v>86</v>
      </c>
      <c r="AY322" s="131" t="s">
        <v>144</v>
      </c>
      <c r="BE322" s="237">
        <f>IF(N322="základní",J322,0)</f>
        <v>0</v>
      </c>
      <c r="BF322" s="237">
        <f>IF(N322="snížená",J322,0)</f>
        <v>0</v>
      </c>
      <c r="BG322" s="237">
        <f>IF(N322="zákl. přenesená",J322,0)</f>
        <v>0</v>
      </c>
      <c r="BH322" s="237">
        <f>IF(N322="sníž. přenesená",J322,0)</f>
        <v>0</v>
      </c>
      <c r="BI322" s="237">
        <f>IF(N322="nulová",J322,0)</f>
        <v>0</v>
      </c>
      <c r="BJ322" s="131" t="s">
        <v>84</v>
      </c>
      <c r="BK322" s="237">
        <f>ROUND(I322*H322,2)</f>
        <v>0</v>
      </c>
      <c r="BL322" s="131" t="s">
        <v>225</v>
      </c>
      <c r="BM322" s="236" t="s">
        <v>540</v>
      </c>
    </row>
    <row r="323" spans="1:65" s="238" customFormat="1" x14ac:dyDescent="0.2">
      <c r="B323" s="239"/>
      <c r="D323" s="240" t="s">
        <v>152</v>
      </c>
      <c r="E323" s="241" t="s">
        <v>1</v>
      </c>
      <c r="F323" s="242" t="s">
        <v>541</v>
      </c>
      <c r="H323" s="243">
        <v>103</v>
      </c>
      <c r="I323" s="80"/>
      <c r="L323" s="239"/>
      <c r="M323" s="244"/>
      <c r="N323" s="245"/>
      <c r="O323" s="245"/>
      <c r="P323" s="245"/>
      <c r="Q323" s="245"/>
      <c r="R323" s="245"/>
      <c r="S323" s="245"/>
      <c r="T323" s="246"/>
      <c r="AT323" s="241" t="s">
        <v>152</v>
      </c>
      <c r="AU323" s="241" t="s">
        <v>86</v>
      </c>
      <c r="AV323" s="238" t="s">
        <v>86</v>
      </c>
      <c r="AW323" s="238" t="s">
        <v>32</v>
      </c>
      <c r="AX323" s="238" t="s">
        <v>84</v>
      </c>
      <c r="AY323" s="241" t="s">
        <v>144</v>
      </c>
    </row>
    <row r="324" spans="1:65" s="144" customFormat="1" ht="21.6" customHeight="1" x14ac:dyDescent="0.2">
      <c r="A324" s="141"/>
      <c r="B324" s="142"/>
      <c r="C324" s="224" t="s">
        <v>542</v>
      </c>
      <c r="D324" s="224" t="s">
        <v>146</v>
      </c>
      <c r="E324" s="225" t="s">
        <v>543</v>
      </c>
      <c r="F324" s="226" t="s">
        <v>544</v>
      </c>
      <c r="G324" s="227" t="s">
        <v>281</v>
      </c>
      <c r="H324" s="228">
        <v>84</v>
      </c>
      <c r="I324" s="79"/>
      <c r="J324" s="229">
        <f>ROUND(I324*H324,2)</f>
        <v>0</v>
      </c>
      <c r="K324" s="230"/>
      <c r="L324" s="142"/>
      <c r="M324" s="231" t="s">
        <v>1</v>
      </c>
      <c r="N324" s="232" t="s">
        <v>41</v>
      </c>
      <c r="O324" s="233"/>
      <c r="P324" s="234">
        <f>O324*H324</f>
        <v>0</v>
      </c>
      <c r="Q324" s="234">
        <v>1.92E-3</v>
      </c>
      <c r="R324" s="234">
        <f>Q324*H324</f>
        <v>0.16128000000000001</v>
      </c>
      <c r="S324" s="234">
        <v>0</v>
      </c>
      <c r="T324" s="235">
        <f>S324*H324</f>
        <v>0</v>
      </c>
      <c r="U324" s="141"/>
      <c r="V324" s="141"/>
      <c r="W324" s="141"/>
      <c r="X324" s="141"/>
      <c r="Y324" s="141"/>
      <c r="Z324" s="141"/>
      <c r="AA324" s="141"/>
      <c r="AB324" s="141"/>
      <c r="AC324" s="141"/>
      <c r="AD324" s="141"/>
      <c r="AE324" s="141"/>
      <c r="AR324" s="236" t="s">
        <v>225</v>
      </c>
      <c r="AT324" s="236" t="s">
        <v>146</v>
      </c>
      <c r="AU324" s="236" t="s">
        <v>86</v>
      </c>
      <c r="AY324" s="131" t="s">
        <v>144</v>
      </c>
      <c r="BE324" s="237">
        <f>IF(N324="základní",J324,0)</f>
        <v>0</v>
      </c>
      <c r="BF324" s="237">
        <f>IF(N324="snížená",J324,0)</f>
        <v>0</v>
      </c>
      <c r="BG324" s="237">
        <f>IF(N324="zákl. přenesená",J324,0)</f>
        <v>0</v>
      </c>
      <c r="BH324" s="237">
        <f>IF(N324="sníž. přenesená",J324,0)</f>
        <v>0</v>
      </c>
      <c r="BI324" s="237">
        <f>IF(N324="nulová",J324,0)</f>
        <v>0</v>
      </c>
      <c r="BJ324" s="131" t="s">
        <v>84</v>
      </c>
      <c r="BK324" s="237">
        <f>ROUND(I324*H324,2)</f>
        <v>0</v>
      </c>
      <c r="BL324" s="131" t="s">
        <v>225</v>
      </c>
      <c r="BM324" s="236" t="s">
        <v>545</v>
      </c>
    </row>
    <row r="325" spans="1:65" s="238" customFormat="1" x14ac:dyDescent="0.2">
      <c r="B325" s="239"/>
      <c r="D325" s="240" t="s">
        <v>152</v>
      </c>
      <c r="E325" s="241" t="s">
        <v>1</v>
      </c>
      <c r="F325" s="242" t="s">
        <v>531</v>
      </c>
      <c r="H325" s="243">
        <v>84</v>
      </c>
      <c r="I325" s="80"/>
      <c r="L325" s="239"/>
      <c r="M325" s="244"/>
      <c r="N325" s="245"/>
      <c r="O325" s="245"/>
      <c r="P325" s="245"/>
      <c r="Q325" s="245"/>
      <c r="R325" s="245"/>
      <c r="S325" s="245"/>
      <c r="T325" s="246"/>
      <c r="AT325" s="241" t="s">
        <v>152</v>
      </c>
      <c r="AU325" s="241" t="s">
        <v>86</v>
      </c>
      <c r="AV325" s="238" t="s">
        <v>86</v>
      </c>
      <c r="AW325" s="238" t="s">
        <v>32</v>
      </c>
      <c r="AX325" s="238" t="s">
        <v>84</v>
      </c>
      <c r="AY325" s="241" t="s">
        <v>144</v>
      </c>
    </row>
    <row r="326" spans="1:65" s="144" customFormat="1" ht="21.6" customHeight="1" x14ac:dyDescent="0.2">
      <c r="A326" s="141"/>
      <c r="B326" s="142"/>
      <c r="C326" s="224" t="s">
        <v>546</v>
      </c>
      <c r="D326" s="224" t="s">
        <v>146</v>
      </c>
      <c r="E326" s="225" t="s">
        <v>547</v>
      </c>
      <c r="F326" s="226" t="s">
        <v>548</v>
      </c>
      <c r="G326" s="227" t="s">
        <v>281</v>
      </c>
      <c r="H326" s="228">
        <v>25</v>
      </c>
      <c r="I326" s="79"/>
      <c r="J326" s="229">
        <f>ROUND(I326*H326,2)</f>
        <v>0</v>
      </c>
      <c r="K326" s="230"/>
      <c r="L326" s="142"/>
      <c r="M326" s="231" t="s">
        <v>1</v>
      </c>
      <c r="N326" s="232" t="s">
        <v>41</v>
      </c>
      <c r="O326" s="233"/>
      <c r="P326" s="234">
        <f>O326*H326</f>
        <v>0</v>
      </c>
      <c r="Q326" s="234">
        <v>3.0200000000000001E-3</v>
      </c>
      <c r="R326" s="234">
        <f>Q326*H326</f>
        <v>7.5499999999999998E-2</v>
      </c>
      <c r="S326" s="234">
        <v>0</v>
      </c>
      <c r="T326" s="235">
        <f>S326*H326</f>
        <v>0</v>
      </c>
      <c r="U326" s="141"/>
      <c r="V326" s="141"/>
      <c r="W326" s="141"/>
      <c r="X326" s="141"/>
      <c r="Y326" s="141"/>
      <c r="Z326" s="141"/>
      <c r="AA326" s="141"/>
      <c r="AB326" s="141"/>
      <c r="AC326" s="141"/>
      <c r="AD326" s="141"/>
      <c r="AE326" s="141"/>
      <c r="AR326" s="236" t="s">
        <v>225</v>
      </c>
      <c r="AT326" s="236" t="s">
        <v>146</v>
      </c>
      <c r="AU326" s="236" t="s">
        <v>86</v>
      </c>
      <c r="AY326" s="131" t="s">
        <v>144</v>
      </c>
      <c r="BE326" s="237">
        <f>IF(N326="základní",J326,0)</f>
        <v>0</v>
      </c>
      <c r="BF326" s="237">
        <f>IF(N326="snížená",J326,0)</f>
        <v>0</v>
      </c>
      <c r="BG326" s="237">
        <f>IF(N326="zákl. přenesená",J326,0)</f>
        <v>0</v>
      </c>
      <c r="BH326" s="237">
        <f>IF(N326="sníž. přenesená",J326,0)</f>
        <v>0</v>
      </c>
      <c r="BI326" s="237">
        <f>IF(N326="nulová",J326,0)</f>
        <v>0</v>
      </c>
      <c r="BJ326" s="131" t="s">
        <v>84</v>
      </c>
      <c r="BK326" s="237">
        <f>ROUND(I326*H326,2)</f>
        <v>0</v>
      </c>
      <c r="BL326" s="131" t="s">
        <v>225</v>
      </c>
      <c r="BM326" s="236" t="s">
        <v>549</v>
      </c>
    </row>
    <row r="327" spans="1:65" s="238" customFormat="1" x14ac:dyDescent="0.2">
      <c r="B327" s="239"/>
      <c r="D327" s="240" t="s">
        <v>152</v>
      </c>
      <c r="E327" s="241" t="s">
        <v>1</v>
      </c>
      <c r="F327" s="242" t="s">
        <v>262</v>
      </c>
      <c r="H327" s="243">
        <v>25</v>
      </c>
      <c r="I327" s="80"/>
      <c r="L327" s="239"/>
      <c r="M327" s="244"/>
      <c r="N327" s="245"/>
      <c r="O327" s="245"/>
      <c r="P327" s="245"/>
      <c r="Q327" s="245"/>
      <c r="R327" s="245"/>
      <c r="S327" s="245"/>
      <c r="T327" s="246"/>
      <c r="AT327" s="241" t="s">
        <v>152</v>
      </c>
      <c r="AU327" s="241" t="s">
        <v>86</v>
      </c>
      <c r="AV327" s="238" t="s">
        <v>86</v>
      </c>
      <c r="AW327" s="238" t="s">
        <v>32</v>
      </c>
      <c r="AX327" s="238" t="s">
        <v>84</v>
      </c>
      <c r="AY327" s="241" t="s">
        <v>144</v>
      </c>
    </row>
    <row r="328" spans="1:65" s="144" customFormat="1" ht="21.6" customHeight="1" x14ac:dyDescent="0.2">
      <c r="A328" s="141"/>
      <c r="B328" s="142"/>
      <c r="C328" s="224" t="s">
        <v>550</v>
      </c>
      <c r="D328" s="224" t="s">
        <v>146</v>
      </c>
      <c r="E328" s="225" t="s">
        <v>551</v>
      </c>
      <c r="F328" s="226" t="s">
        <v>552</v>
      </c>
      <c r="G328" s="227" t="s">
        <v>281</v>
      </c>
      <c r="H328" s="228">
        <v>11</v>
      </c>
      <c r="I328" s="79"/>
      <c r="J328" s="229">
        <f>ROUND(I328*H328,2)</f>
        <v>0</v>
      </c>
      <c r="K328" s="230"/>
      <c r="L328" s="142"/>
      <c r="M328" s="231" t="s">
        <v>1</v>
      </c>
      <c r="N328" s="232" t="s">
        <v>41</v>
      </c>
      <c r="O328" s="233"/>
      <c r="P328" s="234">
        <f>O328*H328</f>
        <v>0</v>
      </c>
      <c r="Q328" s="234">
        <v>4.8399999999999997E-3</v>
      </c>
      <c r="R328" s="234">
        <f>Q328*H328</f>
        <v>5.3239999999999996E-2</v>
      </c>
      <c r="S328" s="234">
        <v>0</v>
      </c>
      <c r="T328" s="235">
        <f>S328*H328</f>
        <v>0</v>
      </c>
      <c r="U328" s="141"/>
      <c r="V328" s="141"/>
      <c r="W328" s="141"/>
      <c r="X328" s="141"/>
      <c r="Y328" s="141"/>
      <c r="Z328" s="141"/>
      <c r="AA328" s="141"/>
      <c r="AB328" s="141"/>
      <c r="AC328" s="141"/>
      <c r="AD328" s="141"/>
      <c r="AE328" s="141"/>
      <c r="AR328" s="236" t="s">
        <v>225</v>
      </c>
      <c r="AT328" s="236" t="s">
        <v>146</v>
      </c>
      <c r="AU328" s="236" t="s">
        <v>86</v>
      </c>
      <c r="AY328" s="131" t="s">
        <v>144</v>
      </c>
      <c r="BE328" s="237">
        <f>IF(N328="základní",J328,0)</f>
        <v>0</v>
      </c>
      <c r="BF328" s="237">
        <f>IF(N328="snížená",J328,0)</f>
        <v>0</v>
      </c>
      <c r="BG328" s="237">
        <f>IF(N328="zákl. přenesená",J328,0)</f>
        <v>0</v>
      </c>
      <c r="BH328" s="237">
        <f>IF(N328="sníž. přenesená",J328,0)</f>
        <v>0</v>
      </c>
      <c r="BI328" s="237">
        <f>IF(N328="nulová",J328,0)</f>
        <v>0</v>
      </c>
      <c r="BJ328" s="131" t="s">
        <v>84</v>
      </c>
      <c r="BK328" s="237">
        <f>ROUND(I328*H328,2)</f>
        <v>0</v>
      </c>
      <c r="BL328" s="131" t="s">
        <v>225</v>
      </c>
      <c r="BM328" s="236" t="s">
        <v>553</v>
      </c>
    </row>
    <row r="329" spans="1:65" s="238" customFormat="1" x14ac:dyDescent="0.2">
      <c r="B329" s="239"/>
      <c r="D329" s="240" t="s">
        <v>152</v>
      </c>
      <c r="E329" s="241" t="s">
        <v>1</v>
      </c>
      <c r="F329" s="242" t="s">
        <v>204</v>
      </c>
      <c r="H329" s="243">
        <v>11</v>
      </c>
      <c r="I329" s="80"/>
      <c r="L329" s="239"/>
      <c r="M329" s="244"/>
      <c r="N329" s="245"/>
      <c r="O329" s="245"/>
      <c r="P329" s="245"/>
      <c r="Q329" s="245"/>
      <c r="R329" s="245"/>
      <c r="S329" s="245"/>
      <c r="T329" s="246"/>
      <c r="AT329" s="241" t="s">
        <v>152</v>
      </c>
      <c r="AU329" s="241" t="s">
        <v>86</v>
      </c>
      <c r="AV329" s="238" t="s">
        <v>86</v>
      </c>
      <c r="AW329" s="238" t="s">
        <v>32</v>
      </c>
      <c r="AX329" s="238" t="s">
        <v>84</v>
      </c>
      <c r="AY329" s="241" t="s">
        <v>144</v>
      </c>
    </row>
    <row r="330" spans="1:65" s="144" customFormat="1" ht="14.4" customHeight="1" x14ac:dyDescent="0.2">
      <c r="A330" s="141"/>
      <c r="B330" s="142"/>
      <c r="C330" s="224" t="s">
        <v>554</v>
      </c>
      <c r="D330" s="224" t="s">
        <v>146</v>
      </c>
      <c r="E330" s="225" t="s">
        <v>555</v>
      </c>
      <c r="F330" s="226" t="s">
        <v>556</v>
      </c>
      <c r="G330" s="227" t="s">
        <v>281</v>
      </c>
      <c r="H330" s="228">
        <v>8</v>
      </c>
      <c r="I330" s="79"/>
      <c r="J330" s="229">
        <f>ROUND(I330*H330,2)</f>
        <v>0</v>
      </c>
      <c r="K330" s="230"/>
      <c r="L330" s="142"/>
      <c r="M330" s="231" t="s">
        <v>1</v>
      </c>
      <c r="N330" s="232" t="s">
        <v>41</v>
      </c>
      <c r="O330" s="233"/>
      <c r="P330" s="234">
        <f>O330*H330</f>
        <v>0</v>
      </c>
      <c r="Q330" s="234">
        <v>5.9000000000000003E-4</v>
      </c>
      <c r="R330" s="234">
        <f>Q330*H330</f>
        <v>4.7200000000000002E-3</v>
      </c>
      <c r="S330" s="234">
        <v>0</v>
      </c>
      <c r="T330" s="235">
        <f>S330*H330</f>
        <v>0</v>
      </c>
      <c r="U330" s="141"/>
      <c r="V330" s="141"/>
      <c r="W330" s="141"/>
      <c r="X330" s="141"/>
      <c r="Y330" s="141"/>
      <c r="Z330" s="141"/>
      <c r="AA330" s="141"/>
      <c r="AB330" s="141"/>
      <c r="AC330" s="141"/>
      <c r="AD330" s="141"/>
      <c r="AE330" s="141"/>
      <c r="AR330" s="236" t="s">
        <v>225</v>
      </c>
      <c r="AT330" s="236" t="s">
        <v>146</v>
      </c>
      <c r="AU330" s="236" t="s">
        <v>86</v>
      </c>
      <c r="AY330" s="131" t="s">
        <v>144</v>
      </c>
      <c r="BE330" s="237">
        <f>IF(N330="základní",J330,0)</f>
        <v>0</v>
      </c>
      <c r="BF330" s="237">
        <f>IF(N330="snížená",J330,0)</f>
        <v>0</v>
      </c>
      <c r="BG330" s="237">
        <f>IF(N330="zákl. přenesená",J330,0)</f>
        <v>0</v>
      </c>
      <c r="BH330" s="237">
        <f>IF(N330="sníž. přenesená",J330,0)</f>
        <v>0</v>
      </c>
      <c r="BI330" s="237">
        <f>IF(N330="nulová",J330,0)</f>
        <v>0</v>
      </c>
      <c r="BJ330" s="131" t="s">
        <v>84</v>
      </c>
      <c r="BK330" s="237">
        <f>ROUND(I330*H330,2)</f>
        <v>0</v>
      </c>
      <c r="BL330" s="131" t="s">
        <v>225</v>
      </c>
      <c r="BM330" s="236" t="s">
        <v>557</v>
      </c>
    </row>
    <row r="331" spans="1:65" s="238" customFormat="1" x14ac:dyDescent="0.2">
      <c r="B331" s="239"/>
      <c r="D331" s="240" t="s">
        <v>152</v>
      </c>
      <c r="E331" s="241" t="s">
        <v>1</v>
      </c>
      <c r="F331" s="242" t="s">
        <v>183</v>
      </c>
      <c r="H331" s="243">
        <v>8</v>
      </c>
      <c r="I331" s="80"/>
      <c r="L331" s="239"/>
      <c r="M331" s="244"/>
      <c r="N331" s="245"/>
      <c r="O331" s="245"/>
      <c r="P331" s="245"/>
      <c r="Q331" s="245"/>
      <c r="R331" s="245"/>
      <c r="S331" s="245"/>
      <c r="T331" s="246"/>
      <c r="AT331" s="241" t="s">
        <v>152</v>
      </c>
      <c r="AU331" s="241" t="s">
        <v>86</v>
      </c>
      <c r="AV331" s="238" t="s">
        <v>86</v>
      </c>
      <c r="AW331" s="238" t="s">
        <v>32</v>
      </c>
      <c r="AX331" s="238" t="s">
        <v>84</v>
      </c>
      <c r="AY331" s="241" t="s">
        <v>144</v>
      </c>
    </row>
    <row r="332" spans="1:65" s="144" customFormat="1" ht="14.4" customHeight="1" x14ac:dyDescent="0.2">
      <c r="A332" s="141"/>
      <c r="B332" s="142"/>
      <c r="C332" s="224" t="s">
        <v>558</v>
      </c>
      <c r="D332" s="224" t="s">
        <v>146</v>
      </c>
      <c r="E332" s="225" t="s">
        <v>559</v>
      </c>
      <c r="F332" s="226" t="s">
        <v>560</v>
      </c>
      <c r="G332" s="227" t="s">
        <v>281</v>
      </c>
      <c r="H332" s="228">
        <v>55</v>
      </c>
      <c r="I332" s="79"/>
      <c r="J332" s="229">
        <f>ROUND(I332*H332,2)</f>
        <v>0</v>
      </c>
      <c r="K332" s="230"/>
      <c r="L332" s="142"/>
      <c r="M332" s="231" t="s">
        <v>1</v>
      </c>
      <c r="N332" s="232" t="s">
        <v>41</v>
      </c>
      <c r="O332" s="233"/>
      <c r="P332" s="234">
        <f>O332*H332</f>
        <v>0</v>
      </c>
      <c r="Q332" s="234">
        <v>1.2099999999999999E-3</v>
      </c>
      <c r="R332" s="234">
        <f>Q332*H332</f>
        <v>6.6549999999999998E-2</v>
      </c>
      <c r="S332" s="234">
        <v>0</v>
      </c>
      <c r="T332" s="235">
        <f>S332*H332</f>
        <v>0</v>
      </c>
      <c r="U332" s="141"/>
      <c r="V332" s="141"/>
      <c r="W332" s="141"/>
      <c r="X332" s="141"/>
      <c r="Y332" s="141"/>
      <c r="Z332" s="141"/>
      <c r="AA332" s="141"/>
      <c r="AB332" s="141"/>
      <c r="AC332" s="141"/>
      <c r="AD332" s="141"/>
      <c r="AE332" s="141"/>
      <c r="AR332" s="236" t="s">
        <v>225</v>
      </c>
      <c r="AT332" s="236" t="s">
        <v>146</v>
      </c>
      <c r="AU332" s="236" t="s">
        <v>86</v>
      </c>
      <c r="AY332" s="131" t="s">
        <v>144</v>
      </c>
      <c r="BE332" s="237">
        <f>IF(N332="základní",J332,0)</f>
        <v>0</v>
      </c>
      <c r="BF332" s="237">
        <f>IF(N332="snížená",J332,0)</f>
        <v>0</v>
      </c>
      <c r="BG332" s="237">
        <f>IF(N332="zákl. přenesená",J332,0)</f>
        <v>0</v>
      </c>
      <c r="BH332" s="237">
        <f>IF(N332="sníž. přenesená",J332,0)</f>
        <v>0</v>
      </c>
      <c r="BI332" s="237">
        <f>IF(N332="nulová",J332,0)</f>
        <v>0</v>
      </c>
      <c r="BJ332" s="131" t="s">
        <v>84</v>
      </c>
      <c r="BK332" s="237">
        <f>ROUND(I332*H332,2)</f>
        <v>0</v>
      </c>
      <c r="BL332" s="131" t="s">
        <v>225</v>
      </c>
      <c r="BM332" s="236" t="s">
        <v>561</v>
      </c>
    </row>
    <row r="333" spans="1:65" s="238" customFormat="1" x14ac:dyDescent="0.2">
      <c r="B333" s="239"/>
      <c r="D333" s="240" t="s">
        <v>152</v>
      </c>
      <c r="E333" s="241" t="s">
        <v>1</v>
      </c>
      <c r="F333" s="242" t="s">
        <v>392</v>
      </c>
      <c r="H333" s="243">
        <v>55</v>
      </c>
      <c r="I333" s="80"/>
      <c r="L333" s="239"/>
      <c r="M333" s="244"/>
      <c r="N333" s="245"/>
      <c r="O333" s="245"/>
      <c r="P333" s="245"/>
      <c r="Q333" s="245"/>
      <c r="R333" s="245"/>
      <c r="S333" s="245"/>
      <c r="T333" s="246"/>
      <c r="AT333" s="241" t="s">
        <v>152</v>
      </c>
      <c r="AU333" s="241" t="s">
        <v>86</v>
      </c>
      <c r="AV333" s="238" t="s">
        <v>86</v>
      </c>
      <c r="AW333" s="238" t="s">
        <v>32</v>
      </c>
      <c r="AX333" s="238" t="s">
        <v>84</v>
      </c>
      <c r="AY333" s="241" t="s">
        <v>144</v>
      </c>
    </row>
    <row r="334" spans="1:65" s="144" customFormat="1" ht="14.4" customHeight="1" x14ac:dyDescent="0.2">
      <c r="A334" s="141"/>
      <c r="B334" s="142"/>
      <c r="C334" s="224" t="s">
        <v>470</v>
      </c>
      <c r="D334" s="224" t="s">
        <v>146</v>
      </c>
      <c r="E334" s="225" t="s">
        <v>562</v>
      </c>
      <c r="F334" s="226" t="s">
        <v>563</v>
      </c>
      <c r="G334" s="227" t="s">
        <v>281</v>
      </c>
      <c r="H334" s="228">
        <v>20</v>
      </c>
      <c r="I334" s="79"/>
      <c r="J334" s="229">
        <f>ROUND(I334*H334,2)</f>
        <v>0</v>
      </c>
      <c r="K334" s="230"/>
      <c r="L334" s="142"/>
      <c r="M334" s="231" t="s">
        <v>1</v>
      </c>
      <c r="N334" s="232" t="s">
        <v>41</v>
      </c>
      <c r="O334" s="233"/>
      <c r="P334" s="234">
        <f>O334*H334</f>
        <v>0</v>
      </c>
      <c r="Q334" s="234">
        <v>2.9E-4</v>
      </c>
      <c r="R334" s="234">
        <f>Q334*H334</f>
        <v>5.7999999999999996E-3</v>
      </c>
      <c r="S334" s="234">
        <v>0</v>
      </c>
      <c r="T334" s="235">
        <f>S334*H334</f>
        <v>0</v>
      </c>
      <c r="U334" s="141"/>
      <c r="V334" s="141"/>
      <c r="W334" s="141"/>
      <c r="X334" s="141"/>
      <c r="Y334" s="141"/>
      <c r="Z334" s="141"/>
      <c r="AA334" s="141"/>
      <c r="AB334" s="141"/>
      <c r="AC334" s="141"/>
      <c r="AD334" s="141"/>
      <c r="AE334" s="141"/>
      <c r="AR334" s="236" t="s">
        <v>225</v>
      </c>
      <c r="AT334" s="236" t="s">
        <v>146</v>
      </c>
      <c r="AU334" s="236" t="s">
        <v>86</v>
      </c>
      <c r="AY334" s="131" t="s">
        <v>144</v>
      </c>
      <c r="BE334" s="237">
        <f>IF(N334="základní",J334,0)</f>
        <v>0</v>
      </c>
      <c r="BF334" s="237">
        <f>IF(N334="snížená",J334,0)</f>
        <v>0</v>
      </c>
      <c r="BG334" s="237">
        <f>IF(N334="zákl. přenesená",J334,0)</f>
        <v>0</v>
      </c>
      <c r="BH334" s="237">
        <f>IF(N334="sníž. přenesená",J334,0)</f>
        <v>0</v>
      </c>
      <c r="BI334" s="237">
        <f>IF(N334="nulová",J334,0)</f>
        <v>0</v>
      </c>
      <c r="BJ334" s="131" t="s">
        <v>84</v>
      </c>
      <c r="BK334" s="237">
        <f>ROUND(I334*H334,2)</f>
        <v>0</v>
      </c>
      <c r="BL334" s="131" t="s">
        <v>225</v>
      </c>
      <c r="BM334" s="236" t="s">
        <v>564</v>
      </c>
    </row>
    <row r="335" spans="1:65" s="238" customFormat="1" x14ac:dyDescent="0.2">
      <c r="B335" s="239"/>
      <c r="D335" s="240" t="s">
        <v>152</v>
      </c>
      <c r="E335" s="241" t="s">
        <v>1</v>
      </c>
      <c r="F335" s="242" t="s">
        <v>243</v>
      </c>
      <c r="H335" s="243">
        <v>20</v>
      </c>
      <c r="I335" s="80"/>
      <c r="L335" s="239"/>
      <c r="M335" s="244"/>
      <c r="N335" s="245"/>
      <c r="O335" s="245"/>
      <c r="P335" s="245"/>
      <c r="Q335" s="245"/>
      <c r="R335" s="245"/>
      <c r="S335" s="245"/>
      <c r="T335" s="246"/>
      <c r="AT335" s="241" t="s">
        <v>152</v>
      </c>
      <c r="AU335" s="241" t="s">
        <v>86</v>
      </c>
      <c r="AV335" s="238" t="s">
        <v>86</v>
      </c>
      <c r="AW335" s="238" t="s">
        <v>32</v>
      </c>
      <c r="AX335" s="238" t="s">
        <v>84</v>
      </c>
      <c r="AY335" s="241" t="s">
        <v>144</v>
      </c>
    </row>
    <row r="336" spans="1:65" s="144" customFormat="1" ht="14.4" customHeight="1" x14ac:dyDescent="0.2">
      <c r="A336" s="141"/>
      <c r="B336" s="142"/>
      <c r="C336" s="224" t="s">
        <v>565</v>
      </c>
      <c r="D336" s="224" t="s">
        <v>146</v>
      </c>
      <c r="E336" s="225" t="s">
        <v>566</v>
      </c>
      <c r="F336" s="226" t="s">
        <v>567</v>
      </c>
      <c r="G336" s="227" t="s">
        <v>281</v>
      </c>
      <c r="H336" s="228">
        <v>70</v>
      </c>
      <c r="I336" s="79"/>
      <c r="J336" s="229">
        <f>ROUND(I336*H336,2)</f>
        <v>0</v>
      </c>
      <c r="K336" s="230"/>
      <c r="L336" s="142"/>
      <c r="M336" s="231" t="s">
        <v>1</v>
      </c>
      <c r="N336" s="232" t="s">
        <v>41</v>
      </c>
      <c r="O336" s="233"/>
      <c r="P336" s="234">
        <f>O336*H336</f>
        <v>0</v>
      </c>
      <c r="Q336" s="234">
        <v>3.5E-4</v>
      </c>
      <c r="R336" s="234">
        <f>Q336*H336</f>
        <v>2.4500000000000001E-2</v>
      </c>
      <c r="S336" s="234">
        <v>0</v>
      </c>
      <c r="T336" s="235">
        <f>S336*H336</f>
        <v>0</v>
      </c>
      <c r="U336" s="141"/>
      <c r="V336" s="141"/>
      <c r="W336" s="141"/>
      <c r="X336" s="141"/>
      <c r="Y336" s="141"/>
      <c r="Z336" s="141"/>
      <c r="AA336" s="141"/>
      <c r="AB336" s="141"/>
      <c r="AC336" s="141"/>
      <c r="AD336" s="141"/>
      <c r="AE336" s="141"/>
      <c r="AR336" s="236" t="s">
        <v>225</v>
      </c>
      <c r="AT336" s="236" t="s">
        <v>146</v>
      </c>
      <c r="AU336" s="236" t="s">
        <v>86</v>
      </c>
      <c r="AY336" s="131" t="s">
        <v>144</v>
      </c>
      <c r="BE336" s="237">
        <f>IF(N336="základní",J336,0)</f>
        <v>0</v>
      </c>
      <c r="BF336" s="237">
        <f>IF(N336="snížená",J336,0)</f>
        <v>0</v>
      </c>
      <c r="BG336" s="237">
        <f>IF(N336="zákl. přenesená",J336,0)</f>
        <v>0</v>
      </c>
      <c r="BH336" s="237">
        <f>IF(N336="sníž. přenesená",J336,0)</f>
        <v>0</v>
      </c>
      <c r="BI336" s="237">
        <f>IF(N336="nulová",J336,0)</f>
        <v>0</v>
      </c>
      <c r="BJ336" s="131" t="s">
        <v>84</v>
      </c>
      <c r="BK336" s="237">
        <f>ROUND(I336*H336,2)</f>
        <v>0</v>
      </c>
      <c r="BL336" s="131" t="s">
        <v>225</v>
      </c>
      <c r="BM336" s="236" t="s">
        <v>568</v>
      </c>
    </row>
    <row r="337" spans="1:65" s="238" customFormat="1" x14ac:dyDescent="0.2">
      <c r="B337" s="239"/>
      <c r="D337" s="240" t="s">
        <v>152</v>
      </c>
      <c r="E337" s="241" t="s">
        <v>1</v>
      </c>
      <c r="F337" s="242" t="s">
        <v>466</v>
      </c>
      <c r="H337" s="243">
        <v>70</v>
      </c>
      <c r="I337" s="80"/>
      <c r="L337" s="239"/>
      <c r="M337" s="244"/>
      <c r="N337" s="245"/>
      <c r="O337" s="245"/>
      <c r="P337" s="245"/>
      <c r="Q337" s="245"/>
      <c r="R337" s="245"/>
      <c r="S337" s="245"/>
      <c r="T337" s="246"/>
      <c r="AT337" s="241" t="s">
        <v>152</v>
      </c>
      <c r="AU337" s="241" t="s">
        <v>86</v>
      </c>
      <c r="AV337" s="238" t="s">
        <v>86</v>
      </c>
      <c r="AW337" s="238" t="s">
        <v>32</v>
      </c>
      <c r="AX337" s="238" t="s">
        <v>84</v>
      </c>
      <c r="AY337" s="241" t="s">
        <v>144</v>
      </c>
    </row>
    <row r="338" spans="1:65" s="144" customFormat="1" ht="21.6" customHeight="1" x14ac:dyDescent="0.2">
      <c r="A338" s="141"/>
      <c r="B338" s="142"/>
      <c r="C338" s="224" t="s">
        <v>569</v>
      </c>
      <c r="D338" s="224" t="s">
        <v>146</v>
      </c>
      <c r="E338" s="225" t="s">
        <v>570</v>
      </c>
      <c r="F338" s="226" t="s">
        <v>571</v>
      </c>
      <c r="G338" s="227" t="s">
        <v>207</v>
      </c>
      <c r="H338" s="228">
        <v>21</v>
      </c>
      <c r="I338" s="79"/>
      <c r="J338" s="229">
        <f>ROUND(I338*H338,2)</f>
        <v>0</v>
      </c>
      <c r="K338" s="230"/>
      <c r="L338" s="142"/>
      <c r="M338" s="231" t="s">
        <v>1</v>
      </c>
      <c r="N338" s="232" t="s">
        <v>41</v>
      </c>
      <c r="O338" s="233"/>
      <c r="P338" s="234">
        <f>O338*H338</f>
        <v>0</v>
      </c>
      <c r="Q338" s="234">
        <v>0</v>
      </c>
      <c r="R338" s="234">
        <f>Q338*H338</f>
        <v>0</v>
      </c>
      <c r="S338" s="234">
        <v>0</v>
      </c>
      <c r="T338" s="235">
        <f>S338*H338</f>
        <v>0</v>
      </c>
      <c r="U338" s="141"/>
      <c r="V338" s="141"/>
      <c r="W338" s="141"/>
      <c r="X338" s="141"/>
      <c r="Y338" s="141"/>
      <c r="Z338" s="141"/>
      <c r="AA338" s="141"/>
      <c r="AB338" s="141"/>
      <c r="AC338" s="141"/>
      <c r="AD338" s="141"/>
      <c r="AE338" s="141"/>
      <c r="AR338" s="236" t="s">
        <v>225</v>
      </c>
      <c r="AT338" s="236" t="s">
        <v>146</v>
      </c>
      <c r="AU338" s="236" t="s">
        <v>86</v>
      </c>
      <c r="AY338" s="131" t="s">
        <v>144</v>
      </c>
      <c r="BE338" s="237">
        <f>IF(N338="základní",J338,0)</f>
        <v>0</v>
      </c>
      <c r="BF338" s="237">
        <f>IF(N338="snížená",J338,0)</f>
        <v>0</v>
      </c>
      <c r="BG338" s="237">
        <f>IF(N338="zákl. přenesená",J338,0)</f>
        <v>0</v>
      </c>
      <c r="BH338" s="237">
        <f>IF(N338="sníž. přenesená",J338,0)</f>
        <v>0</v>
      </c>
      <c r="BI338" s="237">
        <f>IF(N338="nulová",J338,0)</f>
        <v>0</v>
      </c>
      <c r="BJ338" s="131" t="s">
        <v>84</v>
      </c>
      <c r="BK338" s="237">
        <f>ROUND(I338*H338,2)</f>
        <v>0</v>
      </c>
      <c r="BL338" s="131" t="s">
        <v>225</v>
      </c>
      <c r="BM338" s="236" t="s">
        <v>572</v>
      </c>
    </row>
    <row r="339" spans="1:65" s="238" customFormat="1" x14ac:dyDescent="0.2">
      <c r="B339" s="239"/>
      <c r="D339" s="240" t="s">
        <v>152</v>
      </c>
      <c r="E339" s="241" t="s">
        <v>1</v>
      </c>
      <c r="F339" s="242" t="s">
        <v>573</v>
      </c>
      <c r="H339" s="243">
        <v>21</v>
      </c>
      <c r="I339" s="80"/>
      <c r="L339" s="239"/>
      <c r="M339" s="244"/>
      <c r="N339" s="245"/>
      <c r="O339" s="245"/>
      <c r="P339" s="245"/>
      <c r="Q339" s="245"/>
      <c r="R339" s="245"/>
      <c r="S339" s="245"/>
      <c r="T339" s="246"/>
      <c r="AT339" s="241" t="s">
        <v>152</v>
      </c>
      <c r="AU339" s="241" t="s">
        <v>86</v>
      </c>
      <c r="AV339" s="238" t="s">
        <v>86</v>
      </c>
      <c r="AW339" s="238" t="s">
        <v>32</v>
      </c>
      <c r="AX339" s="238" t="s">
        <v>84</v>
      </c>
      <c r="AY339" s="241" t="s">
        <v>144</v>
      </c>
    </row>
    <row r="340" spans="1:65" s="144" customFormat="1" ht="21.6" customHeight="1" x14ac:dyDescent="0.2">
      <c r="A340" s="141"/>
      <c r="B340" s="142"/>
      <c r="C340" s="224" t="s">
        <v>574</v>
      </c>
      <c r="D340" s="224" t="s">
        <v>146</v>
      </c>
      <c r="E340" s="225" t="s">
        <v>575</v>
      </c>
      <c r="F340" s="226" t="s">
        <v>576</v>
      </c>
      <c r="G340" s="227" t="s">
        <v>207</v>
      </c>
      <c r="H340" s="228">
        <v>7</v>
      </c>
      <c r="I340" s="79"/>
      <c r="J340" s="229">
        <f>ROUND(I340*H340,2)</f>
        <v>0</v>
      </c>
      <c r="K340" s="230"/>
      <c r="L340" s="142"/>
      <c r="M340" s="231" t="s">
        <v>1</v>
      </c>
      <c r="N340" s="232" t="s">
        <v>41</v>
      </c>
      <c r="O340" s="233"/>
      <c r="P340" s="234">
        <f>O340*H340</f>
        <v>0</v>
      </c>
      <c r="Q340" s="234">
        <v>0</v>
      </c>
      <c r="R340" s="234">
        <f>Q340*H340</f>
        <v>0</v>
      </c>
      <c r="S340" s="234">
        <v>0</v>
      </c>
      <c r="T340" s="235">
        <f>S340*H340</f>
        <v>0</v>
      </c>
      <c r="U340" s="141"/>
      <c r="V340" s="141"/>
      <c r="W340" s="141"/>
      <c r="X340" s="141"/>
      <c r="Y340" s="141"/>
      <c r="Z340" s="141"/>
      <c r="AA340" s="141"/>
      <c r="AB340" s="141"/>
      <c r="AC340" s="141"/>
      <c r="AD340" s="141"/>
      <c r="AE340" s="141"/>
      <c r="AR340" s="236" t="s">
        <v>225</v>
      </c>
      <c r="AT340" s="236" t="s">
        <v>146</v>
      </c>
      <c r="AU340" s="236" t="s">
        <v>86</v>
      </c>
      <c r="AY340" s="131" t="s">
        <v>144</v>
      </c>
      <c r="BE340" s="237">
        <f>IF(N340="základní",J340,0)</f>
        <v>0</v>
      </c>
      <c r="BF340" s="237">
        <f>IF(N340="snížená",J340,0)</f>
        <v>0</v>
      </c>
      <c r="BG340" s="237">
        <f>IF(N340="zákl. přenesená",J340,0)</f>
        <v>0</v>
      </c>
      <c r="BH340" s="237">
        <f>IF(N340="sníž. přenesená",J340,0)</f>
        <v>0</v>
      </c>
      <c r="BI340" s="237">
        <f>IF(N340="nulová",J340,0)</f>
        <v>0</v>
      </c>
      <c r="BJ340" s="131" t="s">
        <v>84</v>
      </c>
      <c r="BK340" s="237">
        <f>ROUND(I340*H340,2)</f>
        <v>0</v>
      </c>
      <c r="BL340" s="131" t="s">
        <v>225</v>
      </c>
      <c r="BM340" s="236" t="s">
        <v>577</v>
      </c>
    </row>
    <row r="341" spans="1:65" s="238" customFormat="1" x14ac:dyDescent="0.2">
      <c r="B341" s="239"/>
      <c r="D341" s="240" t="s">
        <v>152</v>
      </c>
      <c r="E341" s="241" t="s">
        <v>1</v>
      </c>
      <c r="F341" s="242" t="s">
        <v>578</v>
      </c>
      <c r="H341" s="243">
        <v>7</v>
      </c>
      <c r="I341" s="80"/>
      <c r="L341" s="239"/>
      <c r="M341" s="244"/>
      <c r="N341" s="245"/>
      <c r="O341" s="245"/>
      <c r="P341" s="245"/>
      <c r="Q341" s="245"/>
      <c r="R341" s="245"/>
      <c r="S341" s="245"/>
      <c r="T341" s="246"/>
      <c r="AT341" s="241" t="s">
        <v>152</v>
      </c>
      <c r="AU341" s="241" t="s">
        <v>86</v>
      </c>
      <c r="AV341" s="238" t="s">
        <v>86</v>
      </c>
      <c r="AW341" s="238" t="s">
        <v>32</v>
      </c>
      <c r="AX341" s="238" t="s">
        <v>84</v>
      </c>
      <c r="AY341" s="241" t="s">
        <v>144</v>
      </c>
    </row>
    <row r="342" spans="1:65" s="144" customFormat="1" ht="21.6" customHeight="1" x14ac:dyDescent="0.2">
      <c r="A342" s="141"/>
      <c r="B342" s="142"/>
      <c r="C342" s="224" t="s">
        <v>579</v>
      </c>
      <c r="D342" s="224" t="s">
        <v>146</v>
      </c>
      <c r="E342" s="225" t="s">
        <v>580</v>
      </c>
      <c r="F342" s="226" t="s">
        <v>581</v>
      </c>
      <c r="G342" s="227" t="s">
        <v>207</v>
      </c>
      <c r="H342" s="228">
        <v>24</v>
      </c>
      <c r="I342" s="79"/>
      <c r="J342" s="229">
        <f>ROUND(I342*H342,2)</f>
        <v>0</v>
      </c>
      <c r="K342" s="230"/>
      <c r="L342" s="142"/>
      <c r="M342" s="231" t="s">
        <v>1</v>
      </c>
      <c r="N342" s="232" t="s">
        <v>41</v>
      </c>
      <c r="O342" s="233"/>
      <c r="P342" s="234">
        <f>O342*H342</f>
        <v>0</v>
      </c>
      <c r="Q342" s="234">
        <v>0</v>
      </c>
      <c r="R342" s="234">
        <f>Q342*H342</f>
        <v>0</v>
      </c>
      <c r="S342" s="234">
        <v>0</v>
      </c>
      <c r="T342" s="235">
        <f>S342*H342</f>
        <v>0</v>
      </c>
      <c r="U342" s="141"/>
      <c r="V342" s="141"/>
      <c r="W342" s="141"/>
      <c r="X342" s="141"/>
      <c r="Y342" s="141"/>
      <c r="Z342" s="141"/>
      <c r="AA342" s="141"/>
      <c r="AB342" s="141"/>
      <c r="AC342" s="141"/>
      <c r="AD342" s="141"/>
      <c r="AE342" s="141"/>
      <c r="AR342" s="236" t="s">
        <v>225</v>
      </c>
      <c r="AT342" s="236" t="s">
        <v>146</v>
      </c>
      <c r="AU342" s="236" t="s">
        <v>86</v>
      </c>
      <c r="AY342" s="131" t="s">
        <v>144</v>
      </c>
      <c r="BE342" s="237">
        <f>IF(N342="základní",J342,0)</f>
        <v>0</v>
      </c>
      <c r="BF342" s="237">
        <f>IF(N342="snížená",J342,0)</f>
        <v>0</v>
      </c>
      <c r="BG342" s="237">
        <f>IF(N342="zákl. přenesená",J342,0)</f>
        <v>0</v>
      </c>
      <c r="BH342" s="237">
        <f>IF(N342="sníž. přenesená",J342,0)</f>
        <v>0</v>
      </c>
      <c r="BI342" s="237">
        <f>IF(N342="nulová",J342,0)</f>
        <v>0</v>
      </c>
      <c r="BJ342" s="131" t="s">
        <v>84</v>
      </c>
      <c r="BK342" s="237">
        <f>ROUND(I342*H342,2)</f>
        <v>0</v>
      </c>
      <c r="BL342" s="131" t="s">
        <v>225</v>
      </c>
      <c r="BM342" s="236" t="s">
        <v>582</v>
      </c>
    </row>
    <row r="343" spans="1:65" s="238" customFormat="1" x14ac:dyDescent="0.2">
      <c r="B343" s="239"/>
      <c r="D343" s="240" t="s">
        <v>152</v>
      </c>
      <c r="E343" s="241" t="s">
        <v>1</v>
      </c>
      <c r="F343" s="242" t="s">
        <v>583</v>
      </c>
      <c r="H343" s="243">
        <v>24</v>
      </c>
      <c r="I343" s="80"/>
      <c r="L343" s="239"/>
      <c r="M343" s="244"/>
      <c r="N343" s="245"/>
      <c r="O343" s="245"/>
      <c r="P343" s="245"/>
      <c r="Q343" s="245"/>
      <c r="R343" s="245"/>
      <c r="S343" s="245"/>
      <c r="T343" s="246"/>
      <c r="AT343" s="241" t="s">
        <v>152</v>
      </c>
      <c r="AU343" s="241" t="s">
        <v>86</v>
      </c>
      <c r="AV343" s="238" t="s">
        <v>86</v>
      </c>
      <c r="AW343" s="238" t="s">
        <v>32</v>
      </c>
      <c r="AX343" s="238" t="s">
        <v>84</v>
      </c>
      <c r="AY343" s="241" t="s">
        <v>144</v>
      </c>
    </row>
    <row r="344" spans="1:65" s="144" customFormat="1" ht="14.4" customHeight="1" x14ac:dyDescent="0.2">
      <c r="A344" s="141"/>
      <c r="B344" s="142"/>
      <c r="C344" s="224" t="s">
        <v>584</v>
      </c>
      <c r="D344" s="224" t="s">
        <v>146</v>
      </c>
      <c r="E344" s="225" t="s">
        <v>585</v>
      </c>
      <c r="F344" s="226" t="s">
        <v>586</v>
      </c>
      <c r="G344" s="227" t="s">
        <v>207</v>
      </c>
      <c r="H344" s="228">
        <v>20</v>
      </c>
      <c r="I344" s="79"/>
      <c r="J344" s="229">
        <f>ROUND(I344*H344,2)</f>
        <v>0</v>
      </c>
      <c r="K344" s="230"/>
      <c r="L344" s="142"/>
      <c r="M344" s="231" t="s">
        <v>1</v>
      </c>
      <c r="N344" s="232" t="s">
        <v>41</v>
      </c>
      <c r="O344" s="233"/>
      <c r="P344" s="234">
        <f>O344*H344</f>
        <v>0</v>
      </c>
      <c r="Q344" s="234">
        <v>2.7999999999999998E-4</v>
      </c>
      <c r="R344" s="234">
        <f>Q344*H344</f>
        <v>5.5999999999999991E-3</v>
      </c>
      <c r="S344" s="234">
        <v>0</v>
      </c>
      <c r="T344" s="235">
        <f>S344*H344</f>
        <v>0</v>
      </c>
      <c r="U344" s="141"/>
      <c r="V344" s="141"/>
      <c r="W344" s="141"/>
      <c r="X344" s="141"/>
      <c r="Y344" s="141"/>
      <c r="Z344" s="141"/>
      <c r="AA344" s="141"/>
      <c r="AB344" s="141"/>
      <c r="AC344" s="141"/>
      <c r="AD344" s="141"/>
      <c r="AE344" s="141"/>
      <c r="AR344" s="236" t="s">
        <v>225</v>
      </c>
      <c r="AT344" s="236" t="s">
        <v>146</v>
      </c>
      <c r="AU344" s="236" t="s">
        <v>86</v>
      </c>
      <c r="AY344" s="131" t="s">
        <v>144</v>
      </c>
      <c r="BE344" s="237">
        <f>IF(N344="základní",J344,0)</f>
        <v>0</v>
      </c>
      <c r="BF344" s="237">
        <f>IF(N344="snížená",J344,0)</f>
        <v>0</v>
      </c>
      <c r="BG344" s="237">
        <f>IF(N344="zákl. přenesená",J344,0)</f>
        <v>0</v>
      </c>
      <c r="BH344" s="237">
        <f>IF(N344="sníž. přenesená",J344,0)</f>
        <v>0</v>
      </c>
      <c r="BI344" s="237">
        <f>IF(N344="nulová",J344,0)</f>
        <v>0</v>
      </c>
      <c r="BJ344" s="131" t="s">
        <v>84</v>
      </c>
      <c r="BK344" s="237">
        <f>ROUND(I344*H344,2)</f>
        <v>0</v>
      </c>
      <c r="BL344" s="131" t="s">
        <v>225</v>
      </c>
      <c r="BM344" s="236" t="s">
        <v>587</v>
      </c>
    </row>
    <row r="345" spans="1:65" s="238" customFormat="1" x14ac:dyDescent="0.2">
      <c r="B345" s="239"/>
      <c r="D345" s="240" t="s">
        <v>152</v>
      </c>
      <c r="E345" s="241" t="s">
        <v>1</v>
      </c>
      <c r="F345" s="242" t="s">
        <v>243</v>
      </c>
      <c r="H345" s="243">
        <v>20</v>
      </c>
      <c r="I345" s="80"/>
      <c r="L345" s="239"/>
      <c r="M345" s="244"/>
      <c r="N345" s="245"/>
      <c r="O345" s="245"/>
      <c r="P345" s="245"/>
      <c r="Q345" s="245"/>
      <c r="R345" s="245"/>
      <c r="S345" s="245"/>
      <c r="T345" s="246"/>
      <c r="AT345" s="241" t="s">
        <v>152</v>
      </c>
      <c r="AU345" s="241" t="s">
        <v>86</v>
      </c>
      <c r="AV345" s="238" t="s">
        <v>86</v>
      </c>
      <c r="AW345" s="238" t="s">
        <v>32</v>
      </c>
      <c r="AX345" s="238" t="s">
        <v>84</v>
      </c>
      <c r="AY345" s="241" t="s">
        <v>144</v>
      </c>
    </row>
    <row r="346" spans="1:65" s="144" customFormat="1" ht="32.4" customHeight="1" x14ac:dyDescent="0.2">
      <c r="A346" s="141"/>
      <c r="B346" s="142"/>
      <c r="C346" s="262" t="s">
        <v>588</v>
      </c>
      <c r="D346" s="262" t="s">
        <v>179</v>
      </c>
      <c r="E346" s="263" t="s">
        <v>589</v>
      </c>
      <c r="F346" s="264" t="s">
        <v>590</v>
      </c>
      <c r="G346" s="265" t="s">
        <v>207</v>
      </c>
      <c r="H346" s="266">
        <v>20</v>
      </c>
      <c r="I346" s="83"/>
      <c r="J346" s="267">
        <f>ROUND(I346*H346,2)</f>
        <v>0</v>
      </c>
      <c r="K346" s="268"/>
      <c r="L346" s="269"/>
      <c r="M346" s="270" t="s">
        <v>1</v>
      </c>
      <c r="N346" s="271" t="s">
        <v>41</v>
      </c>
      <c r="O346" s="233"/>
      <c r="P346" s="234">
        <f>O346*H346</f>
        <v>0</v>
      </c>
      <c r="Q346" s="234">
        <v>8.9999999999999998E-4</v>
      </c>
      <c r="R346" s="234">
        <f>Q346*H346</f>
        <v>1.7999999999999999E-2</v>
      </c>
      <c r="S346" s="234">
        <v>0</v>
      </c>
      <c r="T346" s="235">
        <f>S346*H346</f>
        <v>0</v>
      </c>
      <c r="U346" s="141"/>
      <c r="V346" s="141"/>
      <c r="W346" s="141"/>
      <c r="X346" s="141"/>
      <c r="Y346" s="141"/>
      <c r="Z346" s="141"/>
      <c r="AA346" s="141"/>
      <c r="AB346" s="141"/>
      <c r="AC346" s="141"/>
      <c r="AD346" s="141"/>
      <c r="AE346" s="141"/>
      <c r="AR346" s="236" t="s">
        <v>293</v>
      </c>
      <c r="AT346" s="236" t="s">
        <v>179</v>
      </c>
      <c r="AU346" s="236" t="s">
        <v>86</v>
      </c>
      <c r="AY346" s="131" t="s">
        <v>144</v>
      </c>
      <c r="BE346" s="237">
        <f>IF(N346="základní",J346,0)</f>
        <v>0</v>
      </c>
      <c r="BF346" s="237">
        <f>IF(N346="snížená",J346,0)</f>
        <v>0</v>
      </c>
      <c r="BG346" s="237">
        <f>IF(N346="zákl. přenesená",J346,0)</f>
        <v>0</v>
      </c>
      <c r="BH346" s="237">
        <f>IF(N346="sníž. přenesená",J346,0)</f>
        <v>0</v>
      </c>
      <c r="BI346" s="237">
        <f>IF(N346="nulová",J346,0)</f>
        <v>0</v>
      </c>
      <c r="BJ346" s="131" t="s">
        <v>84</v>
      </c>
      <c r="BK346" s="237">
        <f>ROUND(I346*H346,2)</f>
        <v>0</v>
      </c>
      <c r="BL346" s="131" t="s">
        <v>225</v>
      </c>
      <c r="BM346" s="236" t="s">
        <v>591</v>
      </c>
    </row>
    <row r="347" spans="1:65" s="255" customFormat="1" x14ac:dyDescent="0.2">
      <c r="B347" s="256"/>
      <c r="D347" s="240" t="s">
        <v>152</v>
      </c>
      <c r="E347" s="257" t="s">
        <v>1</v>
      </c>
      <c r="F347" s="258" t="s">
        <v>592</v>
      </c>
      <c r="H347" s="257" t="s">
        <v>1</v>
      </c>
      <c r="I347" s="82"/>
      <c r="L347" s="256"/>
      <c r="M347" s="259"/>
      <c r="N347" s="260"/>
      <c r="O347" s="260"/>
      <c r="P347" s="260"/>
      <c r="Q347" s="260"/>
      <c r="R347" s="260"/>
      <c r="S347" s="260"/>
      <c r="T347" s="261"/>
      <c r="AT347" s="257" t="s">
        <v>152</v>
      </c>
      <c r="AU347" s="257" t="s">
        <v>86</v>
      </c>
      <c r="AV347" s="255" t="s">
        <v>84</v>
      </c>
      <c r="AW347" s="255" t="s">
        <v>32</v>
      </c>
      <c r="AX347" s="255" t="s">
        <v>76</v>
      </c>
      <c r="AY347" s="257" t="s">
        <v>144</v>
      </c>
    </row>
    <row r="348" spans="1:65" s="238" customFormat="1" x14ac:dyDescent="0.2">
      <c r="B348" s="239"/>
      <c r="D348" s="240" t="s">
        <v>152</v>
      </c>
      <c r="E348" s="241" t="s">
        <v>1</v>
      </c>
      <c r="F348" s="242" t="s">
        <v>243</v>
      </c>
      <c r="H348" s="243">
        <v>20</v>
      </c>
      <c r="I348" s="80"/>
      <c r="L348" s="239"/>
      <c r="M348" s="244"/>
      <c r="N348" s="245"/>
      <c r="O348" s="245"/>
      <c r="P348" s="245"/>
      <c r="Q348" s="245"/>
      <c r="R348" s="245"/>
      <c r="S348" s="245"/>
      <c r="T348" s="246"/>
      <c r="AT348" s="241" t="s">
        <v>152</v>
      </c>
      <c r="AU348" s="241" t="s">
        <v>86</v>
      </c>
      <c r="AV348" s="238" t="s">
        <v>86</v>
      </c>
      <c r="AW348" s="238" t="s">
        <v>32</v>
      </c>
      <c r="AX348" s="238" t="s">
        <v>84</v>
      </c>
      <c r="AY348" s="241" t="s">
        <v>144</v>
      </c>
    </row>
    <row r="349" spans="1:65" s="144" customFormat="1" ht="14.4" customHeight="1" x14ac:dyDescent="0.2">
      <c r="A349" s="141"/>
      <c r="B349" s="142"/>
      <c r="C349" s="262" t="s">
        <v>593</v>
      </c>
      <c r="D349" s="262" t="s">
        <v>179</v>
      </c>
      <c r="E349" s="263" t="s">
        <v>594</v>
      </c>
      <c r="F349" s="264" t="s">
        <v>595</v>
      </c>
      <c r="G349" s="265" t="s">
        <v>207</v>
      </c>
      <c r="H349" s="266">
        <v>20</v>
      </c>
      <c r="I349" s="83"/>
      <c r="J349" s="267">
        <f>ROUND(I349*H349,2)</f>
        <v>0</v>
      </c>
      <c r="K349" s="268"/>
      <c r="L349" s="269"/>
      <c r="M349" s="270" t="s">
        <v>1</v>
      </c>
      <c r="N349" s="271" t="s">
        <v>41</v>
      </c>
      <c r="O349" s="233"/>
      <c r="P349" s="234">
        <f>O349*H349</f>
        <v>0</v>
      </c>
      <c r="Q349" s="234">
        <v>8.9999999999999998E-4</v>
      </c>
      <c r="R349" s="234">
        <f>Q349*H349</f>
        <v>1.7999999999999999E-2</v>
      </c>
      <c r="S349" s="234">
        <v>0</v>
      </c>
      <c r="T349" s="235">
        <f>S349*H349</f>
        <v>0</v>
      </c>
      <c r="U349" s="141"/>
      <c r="V349" s="141"/>
      <c r="W349" s="141"/>
      <c r="X349" s="141"/>
      <c r="Y349" s="141"/>
      <c r="Z349" s="141"/>
      <c r="AA349" s="141"/>
      <c r="AB349" s="141"/>
      <c r="AC349" s="141"/>
      <c r="AD349" s="141"/>
      <c r="AE349" s="141"/>
      <c r="AR349" s="236" t="s">
        <v>293</v>
      </c>
      <c r="AT349" s="236" t="s">
        <v>179</v>
      </c>
      <c r="AU349" s="236" t="s">
        <v>86</v>
      </c>
      <c r="AY349" s="131" t="s">
        <v>144</v>
      </c>
      <c r="BE349" s="237">
        <f>IF(N349="základní",J349,0)</f>
        <v>0</v>
      </c>
      <c r="BF349" s="237">
        <f>IF(N349="snížená",J349,0)</f>
        <v>0</v>
      </c>
      <c r="BG349" s="237">
        <f>IF(N349="zákl. přenesená",J349,0)</f>
        <v>0</v>
      </c>
      <c r="BH349" s="237">
        <f>IF(N349="sníž. přenesená",J349,0)</f>
        <v>0</v>
      </c>
      <c r="BI349" s="237">
        <f>IF(N349="nulová",J349,0)</f>
        <v>0</v>
      </c>
      <c r="BJ349" s="131" t="s">
        <v>84</v>
      </c>
      <c r="BK349" s="237">
        <f>ROUND(I349*H349,2)</f>
        <v>0</v>
      </c>
      <c r="BL349" s="131" t="s">
        <v>225</v>
      </c>
      <c r="BM349" s="236" t="s">
        <v>596</v>
      </c>
    </row>
    <row r="350" spans="1:65" s="255" customFormat="1" x14ac:dyDescent="0.2">
      <c r="B350" s="256"/>
      <c r="D350" s="240" t="s">
        <v>152</v>
      </c>
      <c r="E350" s="257" t="s">
        <v>1</v>
      </c>
      <c r="F350" s="258" t="s">
        <v>592</v>
      </c>
      <c r="H350" s="257" t="s">
        <v>1</v>
      </c>
      <c r="I350" s="82"/>
      <c r="L350" s="256"/>
      <c r="M350" s="259"/>
      <c r="N350" s="260"/>
      <c r="O350" s="260"/>
      <c r="P350" s="260"/>
      <c r="Q350" s="260"/>
      <c r="R350" s="260"/>
      <c r="S350" s="260"/>
      <c r="T350" s="261"/>
      <c r="AT350" s="257" t="s">
        <v>152</v>
      </c>
      <c r="AU350" s="257" t="s">
        <v>86</v>
      </c>
      <c r="AV350" s="255" t="s">
        <v>84</v>
      </c>
      <c r="AW350" s="255" t="s">
        <v>32</v>
      </c>
      <c r="AX350" s="255" t="s">
        <v>76</v>
      </c>
      <c r="AY350" s="257" t="s">
        <v>144</v>
      </c>
    </row>
    <row r="351" spans="1:65" s="238" customFormat="1" x14ac:dyDescent="0.2">
      <c r="B351" s="239"/>
      <c r="D351" s="240" t="s">
        <v>152</v>
      </c>
      <c r="E351" s="241" t="s">
        <v>1</v>
      </c>
      <c r="F351" s="242" t="s">
        <v>243</v>
      </c>
      <c r="H351" s="243">
        <v>20</v>
      </c>
      <c r="I351" s="80"/>
      <c r="L351" s="239"/>
      <c r="M351" s="244"/>
      <c r="N351" s="245"/>
      <c r="O351" s="245"/>
      <c r="P351" s="245"/>
      <c r="Q351" s="245"/>
      <c r="R351" s="245"/>
      <c r="S351" s="245"/>
      <c r="T351" s="246"/>
      <c r="AT351" s="241" t="s">
        <v>152</v>
      </c>
      <c r="AU351" s="241" t="s">
        <v>86</v>
      </c>
      <c r="AV351" s="238" t="s">
        <v>86</v>
      </c>
      <c r="AW351" s="238" t="s">
        <v>32</v>
      </c>
      <c r="AX351" s="238" t="s">
        <v>84</v>
      </c>
      <c r="AY351" s="241" t="s">
        <v>144</v>
      </c>
    </row>
    <row r="352" spans="1:65" s="144" customFormat="1" ht="21.6" customHeight="1" x14ac:dyDescent="0.2">
      <c r="A352" s="141"/>
      <c r="B352" s="142"/>
      <c r="C352" s="262" t="s">
        <v>456</v>
      </c>
      <c r="D352" s="262" t="s">
        <v>179</v>
      </c>
      <c r="E352" s="263" t="s">
        <v>597</v>
      </c>
      <c r="F352" s="264" t="s">
        <v>598</v>
      </c>
      <c r="G352" s="265" t="s">
        <v>207</v>
      </c>
      <c r="H352" s="266">
        <v>20</v>
      </c>
      <c r="I352" s="83"/>
      <c r="J352" s="267">
        <f>ROUND(I352*H352,2)</f>
        <v>0</v>
      </c>
      <c r="K352" s="268"/>
      <c r="L352" s="269"/>
      <c r="M352" s="270" t="s">
        <v>1</v>
      </c>
      <c r="N352" s="271" t="s">
        <v>41</v>
      </c>
      <c r="O352" s="233"/>
      <c r="P352" s="234">
        <f>O352*H352</f>
        <v>0</v>
      </c>
      <c r="Q352" s="234">
        <v>8.9999999999999998E-4</v>
      </c>
      <c r="R352" s="234">
        <f>Q352*H352</f>
        <v>1.7999999999999999E-2</v>
      </c>
      <c r="S352" s="234">
        <v>0</v>
      </c>
      <c r="T352" s="235">
        <f>S352*H352</f>
        <v>0</v>
      </c>
      <c r="U352" s="141"/>
      <c r="V352" s="141"/>
      <c r="W352" s="141"/>
      <c r="X352" s="141"/>
      <c r="Y352" s="141"/>
      <c r="Z352" s="141"/>
      <c r="AA352" s="141"/>
      <c r="AB352" s="141"/>
      <c r="AC352" s="141"/>
      <c r="AD352" s="141"/>
      <c r="AE352" s="141"/>
      <c r="AR352" s="236" t="s">
        <v>293</v>
      </c>
      <c r="AT352" s="236" t="s">
        <v>179</v>
      </c>
      <c r="AU352" s="236" t="s">
        <v>86</v>
      </c>
      <c r="AY352" s="131" t="s">
        <v>144</v>
      </c>
      <c r="BE352" s="237">
        <f>IF(N352="základní",J352,0)</f>
        <v>0</v>
      </c>
      <c r="BF352" s="237">
        <f>IF(N352="snížená",J352,0)</f>
        <v>0</v>
      </c>
      <c r="BG352" s="237">
        <f>IF(N352="zákl. přenesená",J352,0)</f>
        <v>0</v>
      </c>
      <c r="BH352" s="237">
        <f>IF(N352="sníž. přenesená",J352,0)</f>
        <v>0</v>
      </c>
      <c r="BI352" s="237">
        <f>IF(N352="nulová",J352,0)</f>
        <v>0</v>
      </c>
      <c r="BJ352" s="131" t="s">
        <v>84</v>
      </c>
      <c r="BK352" s="237">
        <f>ROUND(I352*H352,2)</f>
        <v>0</v>
      </c>
      <c r="BL352" s="131" t="s">
        <v>225</v>
      </c>
      <c r="BM352" s="236" t="s">
        <v>599</v>
      </c>
    </row>
    <row r="353" spans="1:65" s="255" customFormat="1" x14ac:dyDescent="0.2">
      <c r="B353" s="256"/>
      <c r="D353" s="240" t="s">
        <v>152</v>
      </c>
      <c r="E353" s="257" t="s">
        <v>1</v>
      </c>
      <c r="F353" s="258" t="s">
        <v>592</v>
      </c>
      <c r="H353" s="257" t="s">
        <v>1</v>
      </c>
      <c r="I353" s="82"/>
      <c r="L353" s="256"/>
      <c r="M353" s="259"/>
      <c r="N353" s="260"/>
      <c r="O353" s="260"/>
      <c r="P353" s="260"/>
      <c r="Q353" s="260"/>
      <c r="R353" s="260"/>
      <c r="S353" s="260"/>
      <c r="T353" s="261"/>
      <c r="AT353" s="257" t="s">
        <v>152</v>
      </c>
      <c r="AU353" s="257" t="s">
        <v>86</v>
      </c>
      <c r="AV353" s="255" t="s">
        <v>84</v>
      </c>
      <c r="AW353" s="255" t="s">
        <v>32</v>
      </c>
      <c r="AX353" s="255" t="s">
        <v>76</v>
      </c>
      <c r="AY353" s="257" t="s">
        <v>144</v>
      </c>
    </row>
    <row r="354" spans="1:65" s="238" customFormat="1" x14ac:dyDescent="0.2">
      <c r="B354" s="239"/>
      <c r="D354" s="240" t="s">
        <v>152</v>
      </c>
      <c r="E354" s="241" t="s">
        <v>1</v>
      </c>
      <c r="F354" s="242" t="s">
        <v>243</v>
      </c>
      <c r="H354" s="243">
        <v>20</v>
      </c>
      <c r="I354" s="80"/>
      <c r="L354" s="239"/>
      <c r="M354" s="244"/>
      <c r="N354" s="245"/>
      <c r="O354" s="245"/>
      <c r="P354" s="245"/>
      <c r="Q354" s="245"/>
      <c r="R354" s="245"/>
      <c r="S354" s="245"/>
      <c r="T354" s="246"/>
      <c r="AT354" s="241" t="s">
        <v>152</v>
      </c>
      <c r="AU354" s="241" t="s">
        <v>86</v>
      </c>
      <c r="AV354" s="238" t="s">
        <v>86</v>
      </c>
      <c r="AW354" s="238" t="s">
        <v>32</v>
      </c>
      <c r="AX354" s="238" t="s">
        <v>84</v>
      </c>
      <c r="AY354" s="241" t="s">
        <v>144</v>
      </c>
    </row>
    <row r="355" spans="1:65" s="144" customFormat="1" ht="14.4" customHeight="1" x14ac:dyDescent="0.2">
      <c r="A355" s="141"/>
      <c r="B355" s="142"/>
      <c r="C355" s="224" t="s">
        <v>526</v>
      </c>
      <c r="D355" s="224" t="s">
        <v>146</v>
      </c>
      <c r="E355" s="225" t="s">
        <v>600</v>
      </c>
      <c r="F355" s="226" t="s">
        <v>601</v>
      </c>
      <c r="G355" s="227" t="s">
        <v>207</v>
      </c>
      <c r="H355" s="228">
        <v>2</v>
      </c>
      <c r="I355" s="79"/>
      <c r="J355" s="229">
        <f>ROUND(I355*H355,2)</f>
        <v>0</v>
      </c>
      <c r="K355" s="230"/>
      <c r="L355" s="142"/>
      <c r="M355" s="231" t="s">
        <v>1</v>
      </c>
      <c r="N355" s="232" t="s">
        <v>41</v>
      </c>
      <c r="O355" s="233"/>
      <c r="P355" s="234">
        <f>O355*H355</f>
        <v>0</v>
      </c>
      <c r="Q355" s="234">
        <v>5.6999999999999998E-4</v>
      </c>
      <c r="R355" s="234">
        <f>Q355*H355</f>
        <v>1.14E-3</v>
      </c>
      <c r="S355" s="234">
        <v>0</v>
      </c>
      <c r="T355" s="235">
        <f>S355*H355</f>
        <v>0</v>
      </c>
      <c r="U355" s="141"/>
      <c r="V355" s="141"/>
      <c r="W355" s="141"/>
      <c r="X355" s="141"/>
      <c r="Y355" s="141"/>
      <c r="Z355" s="141"/>
      <c r="AA355" s="141"/>
      <c r="AB355" s="141"/>
      <c r="AC355" s="141"/>
      <c r="AD355" s="141"/>
      <c r="AE355" s="141"/>
      <c r="AR355" s="236" t="s">
        <v>225</v>
      </c>
      <c r="AT355" s="236" t="s">
        <v>146</v>
      </c>
      <c r="AU355" s="236" t="s">
        <v>86</v>
      </c>
      <c r="AY355" s="131" t="s">
        <v>144</v>
      </c>
      <c r="BE355" s="237">
        <f>IF(N355="základní",J355,0)</f>
        <v>0</v>
      </c>
      <c r="BF355" s="237">
        <f>IF(N355="snížená",J355,0)</f>
        <v>0</v>
      </c>
      <c r="BG355" s="237">
        <f>IF(N355="zákl. přenesená",J355,0)</f>
        <v>0</v>
      </c>
      <c r="BH355" s="237">
        <f>IF(N355="sníž. přenesená",J355,0)</f>
        <v>0</v>
      </c>
      <c r="BI355" s="237">
        <f>IF(N355="nulová",J355,0)</f>
        <v>0</v>
      </c>
      <c r="BJ355" s="131" t="s">
        <v>84</v>
      </c>
      <c r="BK355" s="237">
        <f>ROUND(I355*H355,2)</f>
        <v>0</v>
      </c>
      <c r="BL355" s="131" t="s">
        <v>225</v>
      </c>
      <c r="BM355" s="236" t="s">
        <v>602</v>
      </c>
    </row>
    <row r="356" spans="1:65" s="238" customFormat="1" x14ac:dyDescent="0.2">
      <c r="B356" s="239"/>
      <c r="D356" s="240" t="s">
        <v>152</v>
      </c>
      <c r="E356" s="241" t="s">
        <v>1</v>
      </c>
      <c r="F356" s="242" t="s">
        <v>86</v>
      </c>
      <c r="H356" s="243">
        <v>2</v>
      </c>
      <c r="I356" s="80"/>
      <c r="L356" s="239"/>
      <c r="M356" s="244"/>
      <c r="N356" s="245"/>
      <c r="O356" s="245"/>
      <c r="P356" s="245"/>
      <c r="Q356" s="245"/>
      <c r="R356" s="245"/>
      <c r="S356" s="245"/>
      <c r="T356" s="246"/>
      <c r="AT356" s="241" t="s">
        <v>152</v>
      </c>
      <c r="AU356" s="241" t="s">
        <v>86</v>
      </c>
      <c r="AV356" s="238" t="s">
        <v>86</v>
      </c>
      <c r="AW356" s="238" t="s">
        <v>32</v>
      </c>
      <c r="AX356" s="238" t="s">
        <v>84</v>
      </c>
      <c r="AY356" s="241" t="s">
        <v>144</v>
      </c>
    </row>
    <row r="357" spans="1:65" s="144" customFormat="1" ht="32.4" customHeight="1" x14ac:dyDescent="0.2">
      <c r="A357" s="141"/>
      <c r="B357" s="142"/>
      <c r="C357" s="262" t="s">
        <v>603</v>
      </c>
      <c r="D357" s="262" t="s">
        <v>179</v>
      </c>
      <c r="E357" s="263" t="s">
        <v>604</v>
      </c>
      <c r="F357" s="264" t="s">
        <v>590</v>
      </c>
      <c r="G357" s="265" t="s">
        <v>207</v>
      </c>
      <c r="H357" s="266">
        <v>1</v>
      </c>
      <c r="I357" s="83"/>
      <c r="J357" s="267">
        <f>ROUND(I357*H357,2)</f>
        <v>0</v>
      </c>
      <c r="K357" s="268"/>
      <c r="L357" s="269"/>
      <c r="M357" s="270" t="s">
        <v>1</v>
      </c>
      <c r="N357" s="271" t="s">
        <v>41</v>
      </c>
      <c r="O357" s="233"/>
      <c r="P357" s="234">
        <f>O357*H357</f>
        <v>0</v>
      </c>
      <c r="Q357" s="234">
        <v>8.9999999999999998E-4</v>
      </c>
      <c r="R357" s="234">
        <f>Q357*H357</f>
        <v>8.9999999999999998E-4</v>
      </c>
      <c r="S357" s="234">
        <v>0</v>
      </c>
      <c r="T357" s="235">
        <f>S357*H357</f>
        <v>0</v>
      </c>
      <c r="U357" s="141"/>
      <c r="V357" s="141"/>
      <c r="W357" s="141"/>
      <c r="X357" s="141"/>
      <c r="Y357" s="141"/>
      <c r="Z357" s="141"/>
      <c r="AA357" s="141"/>
      <c r="AB357" s="141"/>
      <c r="AC357" s="141"/>
      <c r="AD357" s="141"/>
      <c r="AE357" s="141"/>
      <c r="AR357" s="236" t="s">
        <v>293</v>
      </c>
      <c r="AT357" s="236" t="s">
        <v>179</v>
      </c>
      <c r="AU357" s="236" t="s">
        <v>86</v>
      </c>
      <c r="AY357" s="131" t="s">
        <v>144</v>
      </c>
      <c r="BE357" s="237">
        <f>IF(N357="základní",J357,0)</f>
        <v>0</v>
      </c>
      <c r="BF357" s="237">
        <f>IF(N357="snížená",J357,0)</f>
        <v>0</v>
      </c>
      <c r="BG357" s="237">
        <f>IF(N357="zákl. přenesená",J357,0)</f>
        <v>0</v>
      </c>
      <c r="BH357" s="237">
        <f>IF(N357="sníž. přenesená",J357,0)</f>
        <v>0</v>
      </c>
      <c r="BI357" s="237">
        <f>IF(N357="nulová",J357,0)</f>
        <v>0</v>
      </c>
      <c r="BJ357" s="131" t="s">
        <v>84</v>
      </c>
      <c r="BK357" s="237">
        <f>ROUND(I357*H357,2)</f>
        <v>0</v>
      </c>
      <c r="BL357" s="131" t="s">
        <v>225</v>
      </c>
      <c r="BM357" s="236" t="s">
        <v>605</v>
      </c>
    </row>
    <row r="358" spans="1:65" s="255" customFormat="1" x14ac:dyDescent="0.2">
      <c r="B358" s="256"/>
      <c r="D358" s="240" t="s">
        <v>152</v>
      </c>
      <c r="E358" s="257" t="s">
        <v>1</v>
      </c>
      <c r="F358" s="258" t="s">
        <v>606</v>
      </c>
      <c r="H358" s="257" t="s">
        <v>1</v>
      </c>
      <c r="I358" s="82"/>
      <c r="L358" s="256"/>
      <c r="M358" s="259"/>
      <c r="N358" s="260"/>
      <c r="O358" s="260"/>
      <c r="P358" s="260"/>
      <c r="Q358" s="260"/>
      <c r="R358" s="260"/>
      <c r="S358" s="260"/>
      <c r="T358" s="261"/>
      <c r="AT358" s="257" t="s">
        <v>152</v>
      </c>
      <c r="AU358" s="257" t="s">
        <v>86</v>
      </c>
      <c r="AV358" s="255" t="s">
        <v>84</v>
      </c>
      <c r="AW358" s="255" t="s">
        <v>32</v>
      </c>
      <c r="AX358" s="255" t="s">
        <v>76</v>
      </c>
      <c r="AY358" s="257" t="s">
        <v>144</v>
      </c>
    </row>
    <row r="359" spans="1:65" s="238" customFormat="1" x14ac:dyDescent="0.2">
      <c r="B359" s="239"/>
      <c r="D359" s="240" t="s">
        <v>152</v>
      </c>
      <c r="E359" s="241" t="s">
        <v>1</v>
      </c>
      <c r="F359" s="242" t="s">
        <v>84</v>
      </c>
      <c r="H359" s="243">
        <v>1</v>
      </c>
      <c r="I359" s="80"/>
      <c r="L359" s="239"/>
      <c r="M359" s="244"/>
      <c r="N359" s="245"/>
      <c r="O359" s="245"/>
      <c r="P359" s="245"/>
      <c r="Q359" s="245"/>
      <c r="R359" s="245"/>
      <c r="S359" s="245"/>
      <c r="T359" s="246"/>
      <c r="AT359" s="241" t="s">
        <v>152</v>
      </c>
      <c r="AU359" s="241" t="s">
        <v>86</v>
      </c>
      <c r="AV359" s="238" t="s">
        <v>86</v>
      </c>
      <c r="AW359" s="238" t="s">
        <v>32</v>
      </c>
      <c r="AX359" s="238" t="s">
        <v>84</v>
      </c>
      <c r="AY359" s="241" t="s">
        <v>144</v>
      </c>
    </row>
    <row r="360" spans="1:65" s="144" customFormat="1" ht="14.4" customHeight="1" x14ac:dyDescent="0.2">
      <c r="A360" s="141"/>
      <c r="B360" s="142"/>
      <c r="C360" s="262" t="s">
        <v>607</v>
      </c>
      <c r="D360" s="262" t="s">
        <v>179</v>
      </c>
      <c r="E360" s="263" t="s">
        <v>608</v>
      </c>
      <c r="F360" s="264" t="s">
        <v>595</v>
      </c>
      <c r="G360" s="265" t="s">
        <v>207</v>
      </c>
      <c r="H360" s="266">
        <v>2</v>
      </c>
      <c r="I360" s="83"/>
      <c r="J360" s="267">
        <f>ROUND(I360*H360,2)</f>
        <v>0</v>
      </c>
      <c r="K360" s="268"/>
      <c r="L360" s="269"/>
      <c r="M360" s="270" t="s">
        <v>1</v>
      </c>
      <c r="N360" s="271" t="s">
        <v>41</v>
      </c>
      <c r="O360" s="233"/>
      <c r="P360" s="234">
        <f>O360*H360</f>
        <v>0</v>
      </c>
      <c r="Q360" s="234">
        <v>8.9999999999999998E-4</v>
      </c>
      <c r="R360" s="234">
        <f>Q360*H360</f>
        <v>1.8E-3</v>
      </c>
      <c r="S360" s="234">
        <v>0</v>
      </c>
      <c r="T360" s="235">
        <f>S360*H360</f>
        <v>0</v>
      </c>
      <c r="U360" s="141"/>
      <c r="V360" s="141"/>
      <c r="W360" s="141"/>
      <c r="X360" s="141"/>
      <c r="Y360" s="141"/>
      <c r="Z360" s="141"/>
      <c r="AA360" s="141"/>
      <c r="AB360" s="141"/>
      <c r="AC360" s="141"/>
      <c r="AD360" s="141"/>
      <c r="AE360" s="141"/>
      <c r="AR360" s="236" t="s">
        <v>293</v>
      </c>
      <c r="AT360" s="236" t="s">
        <v>179</v>
      </c>
      <c r="AU360" s="236" t="s">
        <v>86</v>
      </c>
      <c r="AY360" s="131" t="s">
        <v>144</v>
      </c>
      <c r="BE360" s="237">
        <f>IF(N360="základní",J360,0)</f>
        <v>0</v>
      </c>
      <c r="BF360" s="237">
        <f>IF(N360="snížená",J360,0)</f>
        <v>0</v>
      </c>
      <c r="BG360" s="237">
        <f>IF(N360="zákl. přenesená",J360,0)</f>
        <v>0</v>
      </c>
      <c r="BH360" s="237">
        <f>IF(N360="sníž. přenesená",J360,0)</f>
        <v>0</v>
      </c>
      <c r="BI360" s="237">
        <f>IF(N360="nulová",J360,0)</f>
        <v>0</v>
      </c>
      <c r="BJ360" s="131" t="s">
        <v>84</v>
      </c>
      <c r="BK360" s="237">
        <f>ROUND(I360*H360,2)</f>
        <v>0</v>
      </c>
      <c r="BL360" s="131" t="s">
        <v>225</v>
      </c>
      <c r="BM360" s="236" t="s">
        <v>609</v>
      </c>
    </row>
    <row r="361" spans="1:65" s="255" customFormat="1" x14ac:dyDescent="0.2">
      <c r="B361" s="256"/>
      <c r="D361" s="240" t="s">
        <v>152</v>
      </c>
      <c r="E361" s="257" t="s">
        <v>1</v>
      </c>
      <c r="F361" s="258" t="s">
        <v>606</v>
      </c>
      <c r="H361" s="257" t="s">
        <v>1</v>
      </c>
      <c r="I361" s="82"/>
      <c r="L361" s="256"/>
      <c r="M361" s="259"/>
      <c r="N361" s="260"/>
      <c r="O361" s="260"/>
      <c r="P361" s="260"/>
      <c r="Q361" s="260"/>
      <c r="R361" s="260"/>
      <c r="S361" s="260"/>
      <c r="T361" s="261"/>
      <c r="AT361" s="257" t="s">
        <v>152</v>
      </c>
      <c r="AU361" s="257" t="s">
        <v>86</v>
      </c>
      <c r="AV361" s="255" t="s">
        <v>84</v>
      </c>
      <c r="AW361" s="255" t="s">
        <v>32</v>
      </c>
      <c r="AX361" s="255" t="s">
        <v>76</v>
      </c>
      <c r="AY361" s="257" t="s">
        <v>144</v>
      </c>
    </row>
    <row r="362" spans="1:65" s="238" customFormat="1" x14ac:dyDescent="0.2">
      <c r="B362" s="239"/>
      <c r="D362" s="240" t="s">
        <v>152</v>
      </c>
      <c r="E362" s="241" t="s">
        <v>1</v>
      </c>
      <c r="F362" s="242" t="s">
        <v>86</v>
      </c>
      <c r="H362" s="243">
        <v>2</v>
      </c>
      <c r="I362" s="80"/>
      <c r="L362" s="239"/>
      <c r="M362" s="244"/>
      <c r="N362" s="245"/>
      <c r="O362" s="245"/>
      <c r="P362" s="245"/>
      <c r="Q362" s="245"/>
      <c r="R362" s="245"/>
      <c r="S362" s="245"/>
      <c r="T362" s="246"/>
      <c r="AT362" s="241" t="s">
        <v>152</v>
      </c>
      <c r="AU362" s="241" t="s">
        <v>86</v>
      </c>
      <c r="AV362" s="238" t="s">
        <v>86</v>
      </c>
      <c r="AW362" s="238" t="s">
        <v>32</v>
      </c>
      <c r="AX362" s="238" t="s">
        <v>84</v>
      </c>
      <c r="AY362" s="241" t="s">
        <v>144</v>
      </c>
    </row>
    <row r="363" spans="1:65" s="144" customFormat="1" ht="21.6" customHeight="1" x14ac:dyDescent="0.2">
      <c r="A363" s="141"/>
      <c r="B363" s="142"/>
      <c r="C363" s="262" t="s">
        <v>541</v>
      </c>
      <c r="D363" s="262" t="s">
        <v>179</v>
      </c>
      <c r="E363" s="263" t="s">
        <v>610</v>
      </c>
      <c r="F363" s="264" t="s">
        <v>598</v>
      </c>
      <c r="G363" s="265" t="s">
        <v>207</v>
      </c>
      <c r="H363" s="266">
        <v>2</v>
      </c>
      <c r="I363" s="83"/>
      <c r="J363" s="267">
        <f>ROUND(I363*H363,2)</f>
        <v>0</v>
      </c>
      <c r="K363" s="268"/>
      <c r="L363" s="269"/>
      <c r="M363" s="270" t="s">
        <v>1</v>
      </c>
      <c r="N363" s="271" t="s">
        <v>41</v>
      </c>
      <c r="O363" s="233"/>
      <c r="P363" s="234">
        <f>O363*H363</f>
        <v>0</v>
      </c>
      <c r="Q363" s="234">
        <v>8.9999999999999998E-4</v>
      </c>
      <c r="R363" s="234">
        <f>Q363*H363</f>
        <v>1.8E-3</v>
      </c>
      <c r="S363" s="234">
        <v>0</v>
      </c>
      <c r="T363" s="235">
        <f>S363*H363</f>
        <v>0</v>
      </c>
      <c r="U363" s="141"/>
      <c r="V363" s="141"/>
      <c r="W363" s="141"/>
      <c r="X363" s="141"/>
      <c r="Y363" s="141"/>
      <c r="Z363" s="141"/>
      <c r="AA363" s="141"/>
      <c r="AB363" s="141"/>
      <c r="AC363" s="141"/>
      <c r="AD363" s="141"/>
      <c r="AE363" s="141"/>
      <c r="AR363" s="236" t="s">
        <v>293</v>
      </c>
      <c r="AT363" s="236" t="s">
        <v>179</v>
      </c>
      <c r="AU363" s="236" t="s">
        <v>86</v>
      </c>
      <c r="AY363" s="131" t="s">
        <v>144</v>
      </c>
      <c r="BE363" s="237">
        <f>IF(N363="základní",J363,0)</f>
        <v>0</v>
      </c>
      <c r="BF363" s="237">
        <f>IF(N363="snížená",J363,0)</f>
        <v>0</v>
      </c>
      <c r="BG363" s="237">
        <f>IF(N363="zákl. přenesená",J363,0)</f>
        <v>0</v>
      </c>
      <c r="BH363" s="237">
        <f>IF(N363="sníž. přenesená",J363,0)</f>
        <v>0</v>
      </c>
      <c r="BI363" s="237">
        <f>IF(N363="nulová",J363,0)</f>
        <v>0</v>
      </c>
      <c r="BJ363" s="131" t="s">
        <v>84</v>
      </c>
      <c r="BK363" s="237">
        <f>ROUND(I363*H363,2)</f>
        <v>0</v>
      </c>
      <c r="BL363" s="131" t="s">
        <v>225</v>
      </c>
      <c r="BM363" s="236" t="s">
        <v>611</v>
      </c>
    </row>
    <row r="364" spans="1:65" s="255" customFormat="1" x14ac:dyDescent="0.2">
      <c r="B364" s="256"/>
      <c r="D364" s="240" t="s">
        <v>152</v>
      </c>
      <c r="E364" s="257" t="s">
        <v>1</v>
      </c>
      <c r="F364" s="258" t="s">
        <v>606</v>
      </c>
      <c r="H364" s="257" t="s">
        <v>1</v>
      </c>
      <c r="I364" s="82"/>
      <c r="L364" s="256"/>
      <c r="M364" s="259"/>
      <c r="N364" s="260"/>
      <c r="O364" s="260"/>
      <c r="P364" s="260"/>
      <c r="Q364" s="260"/>
      <c r="R364" s="260"/>
      <c r="S364" s="260"/>
      <c r="T364" s="261"/>
      <c r="AT364" s="257" t="s">
        <v>152</v>
      </c>
      <c r="AU364" s="257" t="s">
        <v>86</v>
      </c>
      <c r="AV364" s="255" t="s">
        <v>84</v>
      </c>
      <c r="AW364" s="255" t="s">
        <v>32</v>
      </c>
      <c r="AX364" s="255" t="s">
        <v>76</v>
      </c>
      <c r="AY364" s="257" t="s">
        <v>144</v>
      </c>
    </row>
    <row r="365" spans="1:65" s="238" customFormat="1" x14ac:dyDescent="0.2">
      <c r="B365" s="239"/>
      <c r="D365" s="240" t="s">
        <v>152</v>
      </c>
      <c r="E365" s="241" t="s">
        <v>1</v>
      </c>
      <c r="F365" s="242" t="s">
        <v>86</v>
      </c>
      <c r="H365" s="243">
        <v>2</v>
      </c>
      <c r="I365" s="80"/>
      <c r="L365" s="239"/>
      <c r="M365" s="244"/>
      <c r="N365" s="245"/>
      <c r="O365" s="245"/>
      <c r="P365" s="245"/>
      <c r="Q365" s="245"/>
      <c r="R365" s="245"/>
      <c r="S365" s="245"/>
      <c r="T365" s="246"/>
      <c r="AT365" s="241" t="s">
        <v>152</v>
      </c>
      <c r="AU365" s="241" t="s">
        <v>86</v>
      </c>
      <c r="AV365" s="238" t="s">
        <v>86</v>
      </c>
      <c r="AW365" s="238" t="s">
        <v>32</v>
      </c>
      <c r="AX365" s="238" t="s">
        <v>84</v>
      </c>
      <c r="AY365" s="241" t="s">
        <v>144</v>
      </c>
    </row>
    <row r="366" spans="1:65" s="144" customFormat="1" ht="43.2" customHeight="1" x14ac:dyDescent="0.2">
      <c r="A366" s="141"/>
      <c r="B366" s="142"/>
      <c r="C366" s="262" t="s">
        <v>612</v>
      </c>
      <c r="D366" s="262" t="s">
        <v>179</v>
      </c>
      <c r="E366" s="263" t="s">
        <v>613</v>
      </c>
      <c r="F366" s="264" t="s">
        <v>614</v>
      </c>
      <c r="G366" s="265" t="s">
        <v>207</v>
      </c>
      <c r="H366" s="266">
        <v>1</v>
      </c>
      <c r="I366" s="83"/>
      <c r="J366" s="267">
        <f>ROUND(I366*H366,2)</f>
        <v>0</v>
      </c>
      <c r="K366" s="268"/>
      <c r="L366" s="269"/>
      <c r="M366" s="270" t="s">
        <v>1</v>
      </c>
      <c r="N366" s="271" t="s">
        <v>41</v>
      </c>
      <c r="O366" s="233"/>
      <c r="P366" s="234">
        <f>O366*H366</f>
        <v>0</v>
      </c>
      <c r="Q366" s="234">
        <v>8.9999999999999998E-4</v>
      </c>
      <c r="R366" s="234">
        <f>Q366*H366</f>
        <v>8.9999999999999998E-4</v>
      </c>
      <c r="S366" s="234">
        <v>0</v>
      </c>
      <c r="T366" s="235">
        <f>S366*H366</f>
        <v>0</v>
      </c>
      <c r="U366" s="141"/>
      <c r="V366" s="141"/>
      <c r="W366" s="141"/>
      <c r="X366" s="141"/>
      <c r="Y366" s="141"/>
      <c r="Z366" s="141"/>
      <c r="AA366" s="141"/>
      <c r="AB366" s="141"/>
      <c r="AC366" s="141"/>
      <c r="AD366" s="141"/>
      <c r="AE366" s="141"/>
      <c r="AR366" s="236" t="s">
        <v>293</v>
      </c>
      <c r="AT366" s="236" t="s">
        <v>179</v>
      </c>
      <c r="AU366" s="236" t="s">
        <v>86</v>
      </c>
      <c r="AY366" s="131" t="s">
        <v>144</v>
      </c>
      <c r="BE366" s="237">
        <f>IF(N366="základní",J366,0)</f>
        <v>0</v>
      </c>
      <c r="BF366" s="237">
        <f>IF(N366="snížená",J366,0)</f>
        <v>0</v>
      </c>
      <c r="BG366" s="237">
        <f>IF(N366="zákl. přenesená",J366,0)</f>
        <v>0</v>
      </c>
      <c r="BH366" s="237">
        <f>IF(N366="sníž. přenesená",J366,0)</f>
        <v>0</v>
      </c>
      <c r="BI366" s="237">
        <f>IF(N366="nulová",J366,0)</f>
        <v>0</v>
      </c>
      <c r="BJ366" s="131" t="s">
        <v>84</v>
      </c>
      <c r="BK366" s="237">
        <f>ROUND(I366*H366,2)</f>
        <v>0</v>
      </c>
      <c r="BL366" s="131" t="s">
        <v>225</v>
      </c>
      <c r="BM366" s="236" t="s">
        <v>615</v>
      </c>
    </row>
    <row r="367" spans="1:65" s="238" customFormat="1" x14ac:dyDescent="0.2">
      <c r="B367" s="239"/>
      <c r="D367" s="240" t="s">
        <v>152</v>
      </c>
      <c r="E367" s="241" t="s">
        <v>1</v>
      </c>
      <c r="F367" s="242" t="s">
        <v>84</v>
      </c>
      <c r="H367" s="243">
        <v>1</v>
      </c>
      <c r="I367" s="80"/>
      <c r="L367" s="239"/>
      <c r="M367" s="244"/>
      <c r="N367" s="245"/>
      <c r="O367" s="245"/>
      <c r="P367" s="245"/>
      <c r="Q367" s="245"/>
      <c r="R367" s="245"/>
      <c r="S367" s="245"/>
      <c r="T367" s="246"/>
      <c r="AT367" s="241" t="s">
        <v>152</v>
      </c>
      <c r="AU367" s="241" t="s">
        <v>86</v>
      </c>
      <c r="AV367" s="238" t="s">
        <v>86</v>
      </c>
      <c r="AW367" s="238" t="s">
        <v>32</v>
      </c>
      <c r="AX367" s="238" t="s">
        <v>84</v>
      </c>
      <c r="AY367" s="241" t="s">
        <v>144</v>
      </c>
    </row>
    <row r="368" spans="1:65" s="144" customFormat="1" ht="14.4" customHeight="1" x14ac:dyDescent="0.2">
      <c r="A368" s="141"/>
      <c r="B368" s="142"/>
      <c r="C368" s="224" t="s">
        <v>616</v>
      </c>
      <c r="D368" s="224" t="s">
        <v>146</v>
      </c>
      <c r="E368" s="225" t="s">
        <v>617</v>
      </c>
      <c r="F368" s="226" t="s">
        <v>618</v>
      </c>
      <c r="G368" s="227" t="s">
        <v>207</v>
      </c>
      <c r="H368" s="228">
        <v>24</v>
      </c>
      <c r="I368" s="79"/>
      <c r="J368" s="229">
        <f>ROUND(I368*H368,2)</f>
        <v>0</v>
      </c>
      <c r="K368" s="230"/>
      <c r="L368" s="142"/>
      <c r="M368" s="231" t="s">
        <v>1</v>
      </c>
      <c r="N368" s="232" t="s">
        <v>41</v>
      </c>
      <c r="O368" s="233"/>
      <c r="P368" s="234">
        <f>O368*H368</f>
        <v>0</v>
      </c>
      <c r="Q368" s="234">
        <v>1.8000000000000001E-4</v>
      </c>
      <c r="R368" s="234">
        <f>Q368*H368</f>
        <v>4.3200000000000001E-3</v>
      </c>
      <c r="S368" s="234">
        <v>0</v>
      </c>
      <c r="T368" s="235">
        <f>S368*H368</f>
        <v>0</v>
      </c>
      <c r="U368" s="141"/>
      <c r="V368" s="141"/>
      <c r="W368" s="141"/>
      <c r="X368" s="141"/>
      <c r="Y368" s="141"/>
      <c r="Z368" s="141"/>
      <c r="AA368" s="141"/>
      <c r="AB368" s="141"/>
      <c r="AC368" s="141"/>
      <c r="AD368" s="141"/>
      <c r="AE368" s="141"/>
      <c r="AR368" s="236" t="s">
        <v>225</v>
      </c>
      <c r="AT368" s="236" t="s">
        <v>146</v>
      </c>
      <c r="AU368" s="236" t="s">
        <v>86</v>
      </c>
      <c r="AY368" s="131" t="s">
        <v>144</v>
      </c>
      <c r="BE368" s="237">
        <f>IF(N368="základní",J368,0)</f>
        <v>0</v>
      </c>
      <c r="BF368" s="237">
        <f>IF(N368="snížená",J368,0)</f>
        <v>0</v>
      </c>
      <c r="BG368" s="237">
        <f>IF(N368="zákl. přenesená",J368,0)</f>
        <v>0</v>
      </c>
      <c r="BH368" s="237">
        <f>IF(N368="sníž. přenesená",J368,0)</f>
        <v>0</v>
      </c>
      <c r="BI368" s="237">
        <f>IF(N368="nulová",J368,0)</f>
        <v>0</v>
      </c>
      <c r="BJ368" s="131" t="s">
        <v>84</v>
      </c>
      <c r="BK368" s="237">
        <f>ROUND(I368*H368,2)</f>
        <v>0</v>
      </c>
      <c r="BL368" s="131" t="s">
        <v>225</v>
      </c>
      <c r="BM368" s="236" t="s">
        <v>619</v>
      </c>
    </row>
    <row r="369" spans="1:65" s="238" customFormat="1" x14ac:dyDescent="0.2">
      <c r="B369" s="239"/>
      <c r="D369" s="240" t="s">
        <v>152</v>
      </c>
      <c r="E369" s="241" t="s">
        <v>1</v>
      </c>
      <c r="F369" s="242" t="s">
        <v>258</v>
      </c>
      <c r="H369" s="243">
        <v>24</v>
      </c>
      <c r="I369" s="80"/>
      <c r="L369" s="239"/>
      <c r="M369" s="244"/>
      <c r="N369" s="245"/>
      <c r="O369" s="245"/>
      <c r="P369" s="245"/>
      <c r="Q369" s="245"/>
      <c r="R369" s="245"/>
      <c r="S369" s="245"/>
      <c r="T369" s="246"/>
      <c r="AT369" s="241" t="s">
        <v>152</v>
      </c>
      <c r="AU369" s="241" t="s">
        <v>86</v>
      </c>
      <c r="AV369" s="238" t="s">
        <v>86</v>
      </c>
      <c r="AW369" s="238" t="s">
        <v>32</v>
      </c>
      <c r="AX369" s="238" t="s">
        <v>84</v>
      </c>
      <c r="AY369" s="241" t="s">
        <v>144</v>
      </c>
    </row>
    <row r="370" spans="1:65" s="144" customFormat="1" ht="21.6" customHeight="1" x14ac:dyDescent="0.2">
      <c r="A370" s="141"/>
      <c r="B370" s="142"/>
      <c r="C370" s="262" t="s">
        <v>620</v>
      </c>
      <c r="D370" s="262" t="s">
        <v>179</v>
      </c>
      <c r="E370" s="263" t="s">
        <v>621</v>
      </c>
      <c r="F370" s="264" t="s">
        <v>622</v>
      </c>
      <c r="G370" s="265" t="s">
        <v>207</v>
      </c>
      <c r="H370" s="266">
        <v>24</v>
      </c>
      <c r="I370" s="83"/>
      <c r="J370" s="267">
        <f>ROUND(I370*H370,2)</f>
        <v>0</v>
      </c>
      <c r="K370" s="268"/>
      <c r="L370" s="269"/>
      <c r="M370" s="270" t="s">
        <v>1</v>
      </c>
      <c r="N370" s="271" t="s">
        <v>41</v>
      </c>
      <c r="O370" s="233"/>
      <c r="P370" s="234">
        <f>O370*H370</f>
        <v>0</v>
      </c>
      <c r="Q370" s="234">
        <v>4.2999999999999999E-4</v>
      </c>
      <c r="R370" s="234">
        <f>Q370*H370</f>
        <v>1.0319999999999999E-2</v>
      </c>
      <c r="S370" s="234">
        <v>0</v>
      </c>
      <c r="T370" s="235">
        <f>S370*H370</f>
        <v>0</v>
      </c>
      <c r="U370" s="141"/>
      <c r="V370" s="141"/>
      <c r="W370" s="141"/>
      <c r="X370" s="141"/>
      <c r="Y370" s="141"/>
      <c r="Z370" s="141"/>
      <c r="AA370" s="141"/>
      <c r="AB370" s="141"/>
      <c r="AC370" s="141"/>
      <c r="AD370" s="141"/>
      <c r="AE370" s="141"/>
      <c r="AR370" s="236" t="s">
        <v>293</v>
      </c>
      <c r="AT370" s="236" t="s">
        <v>179</v>
      </c>
      <c r="AU370" s="236" t="s">
        <v>86</v>
      </c>
      <c r="AY370" s="131" t="s">
        <v>144</v>
      </c>
      <c r="BE370" s="237">
        <f>IF(N370="základní",J370,0)</f>
        <v>0</v>
      </c>
      <c r="BF370" s="237">
        <f>IF(N370="snížená",J370,0)</f>
        <v>0</v>
      </c>
      <c r="BG370" s="237">
        <f>IF(N370="zákl. přenesená",J370,0)</f>
        <v>0</v>
      </c>
      <c r="BH370" s="237">
        <f>IF(N370="sníž. přenesená",J370,0)</f>
        <v>0</v>
      </c>
      <c r="BI370" s="237">
        <f>IF(N370="nulová",J370,0)</f>
        <v>0</v>
      </c>
      <c r="BJ370" s="131" t="s">
        <v>84</v>
      </c>
      <c r="BK370" s="237">
        <f>ROUND(I370*H370,2)</f>
        <v>0</v>
      </c>
      <c r="BL370" s="131" t="s">
        <v>225</v>
      </c>
      <c r="BM370" s="236" t="s">
        <v>623</v>
      </c>
    </row>
    <row r="371" spans="1:65" s="238" customFormat="1" x14ac:dyDescent="0.2">
      <c r="B371" s="239"/>
      <c r="D371" s="240" t="s">
        <v>152</v>
      </c>
      <c r="E371" s="241" t="s">
        <v>1</v>
      </c>
      <c r="F371" s="242" t="s">
        <v>624</v>
      </c>
      <c r="H371" s="243">
        <v>19</v>
      </c>
      <c r="I371" s="80"/>
      <c r="L371" s="239"/>
      <c r="M371" s="244"/>
      <c r="N371" s="245"/>
      <c r="O371" s="245"/>
      <c r="P371" s="245"/>
      <c r="Q371" s="245"/>
      <c r="R371" s="245"/>
      <c r="S371" s="245"/>
      <c r="T371" s="246"/>
      <c r="AT371" s="241" t="s">
        <v>152</v>
      </c>
      <c r="AU371" s="241" t="s">
        <v>86</v>
      </c>
      <c r="AV371" s="238" t="s">
        <v>86</v>
      </c>
      <c r="AW371" s="238" t="s">
        <v>32</v>
      </c>
      <c r="AX371" s="238" t="s">
        <v>76</v>
      </c>
      <c r="AY371" s="241" t="s">
        <v>144</v>
      </c>
    </row>
    <row r="372" spans="1:65" s="238" customFormat="1" x14ac:dyDescent="0.2">
      <c r="B372" s="239"/>
      <c r="D372" s="240" t="s">
        <v>152</v>
      </c>
      <c r="E372" s="241" t="s">
        <v>1</v>
      </c>
      <c r="F372" s="242" t="s">
        <v>168</v>
      </c>
      <c r="H372" s="243">
        <v>5</v>
      </c>
      <c r="I372" s="80"/>
      <c r="L372" s="239"/>
      <c r="M372" s="244"/>
      <c r="N372" s="245"/>
      <c r="O372" s="245"/>
      <c r="P372" s="245"/>
      <c r="Q372" s="245"/>
      <c r="R372" s="245"/>
      <c r="S372" s="245"/>
      <c r="T372" s="246"/>
      <c r="AT372" s="241" t="s">
        <v>152</v>
      </c>
      <c r="AU372" s="241" t="s">
        <v>86</v>
      </c>
      <c r="AV372" s="238" t="s">
        <v>86</v>
      </c>
      <c r="AW372" s="238" t="s">
        <v>32</v>
      </c>
      <c r="AX372" s="238" t="s">
        <v>76</v>
      </c>
      <c r="AY372" s="241" t="s">
        <v>144</v>
      </c>
    </row>
    <row r="373" spans="1:65" s="247" customFormat="1" x14ac:dyDescent="0.2">
      <c r="B373" s="248"/>
      <c r="D373" s="240" t="s">
        <v>152</v>
      </c>
      <c r="E373" s="249" t="s">
        <v>1</v>
      </c>
      <c r="F373" s="250" t="s">
        <v>154</v>
      </c>
      <c r="H373" s="251">
        <v>24</v>
      </c>
      <c r="I373" s="81"/>
      <c r="L373" s="248"/>
      <c r="M373" s="252"/>
      <c r="N373" s="253"/>
      <c r="O373" s="253"/>
      <c r="P373" s="253"/>
      <c r="Q373" s="253"/>
      <c r="R373" s="253"/>
      <c r="S373" s="253"/>
      <c r="T373" s="254"/>
      <c r="AT373" s="249" t="s">
        <v>152</v>
      </c>
      <c r="AU373" s="249" t="s">
        <v>86</v>
      </c>
      <c r="AV373" s="247" t="s">
        <v>150</v>
      </c>
      <c r="AW373" s="247" t="s">
        <v>32</v>
      </c>
      <c r="AX373" s="247" t="s">
        <v>84</v>
      </c>
      <c r="AY373" s="249" t="s">
        <v>144</v>
      </c>
    </row>
    <row r="374" spans="1:65" s="144" customFormat="1" ht="21.6" customHeight="1" x14ac:dyDescent="0.2">
      <c r="A374" s="141"/>
      <c r="B374" s="142"/>
      <c r="C374" s="224" t="s">
        <v>625</v>
      </c>
      <c r="D374" s="224" t="s">
        <v>146</v>
      </c>
      <c r="E374" s="225" t="s">
        <v>626</v>
      </c>
      <c r="F374" s="226" t="s">
        <v>627</v>
      </c>
      <c r="G374" s="227" t="s">
        <v>207</v>
      </c>
      <c r="H374" s="228">
        <v>2</v>
      </c>
      <c r="I374" s="79"/>
      <c r="J374" s="229">
        <f>ROUND(I374*H374,2)</f>
        <v>0</v>
      </c>
      <c r="K374" s="230"/>
      <c r="L374" s="142"/>
      <c r="M374" s="231" t="s">
        <v>1</v>
      </c>
      <c r="N374" s="232" t="s">
        <v>41</v>
      </c>
      <c r="O374" s="233"/>
      <c r="P374" s="234">
        <f>O374*H374</f>
        <v>0</v>
      </c>
      <c r="Q374" s="234">
        <v>2.2000000000000001E-4</v>
      </c>
      <c r="R374" s="234">
        <f>Q374*H374</f>
        <v>4.4000000000000002E-4</v>
      </c>
      <c r="S374" s="234">
        <v>0</v>
      </c>
      <c r="T374" s="235">
        <f>S374*H374</f>
        <v>0</v>
      </c>
      <c r="U374" s="141"/>
      <c r="V374" s="141"/>
      <c r="W374" s="141"/>
      <c r="X374" s="141"/>
      <c r="Y374" s="141"/>
      <c r="Z374" s="141"/>
      <c r="AA374" s="141"/>
      <c r="AB374" s="141"/>
      <c r="AC374" s="141"/>
      <c r="AD374" s="141"/>
      <c r="AE374" s="141"/>
      <c r="AR374" s="236" t="s">
        <v>225</v>
      </c>
      <c r="AT374" s="236" t="s">
        <v>146</v>
      </c>
      <c r="AU374" s="236" t="s">
        <v>86</v>
      </c>
      <c r="AY374" s="131" t="s">
        <v>144</v>
      </c>
      <c r="BE374" s="237">
        <f>IF(N374="základní",J374,0)</f>
        <v>0</v>
      </c>
      <c r="BF374" s="237">
        <f>IF(N374="snížená",J374,0)</f>
        <v>0</v>
      </c>
      <c r="BG374" s="237">
        <f>IF(N374="zákl. přenesená",J374,0)</f>
        <v>0</v>
      </c>
      <c r="BH374" s="237">
        <f>IF(N374="sníž. přenesená",J374,0)</f>
        <v>0</v>
      </c>
      <c r="BI374" s="237">
        <f>IF(N374="nulová",J374,0)</f>
        <v>0</v>
      </c>
      <c r="BJ374" s="131" t="s">
        <v>84</v>
      </c>
      <c r="BK374" s="237">
        <f>ROUND(I374*H374,2)</f>
        <v>0</v>
      </c>
      <c r="BL374" s="131" t="s">
        <v>225</v>
      </c>
      <c r="BM374" s="236" t="s">
        <v>628</v>
      </c>
    </row>
    <row r="375" spans="1:65" s="238" customFormat="1" x14ac:dyDescent="0.2">
      <c r="B375" s="239"/>
      <c r="D375" s="240" t="s">
        <v>152</v>
      </c>
      <c r="E375" s="241" t="s">
        <v>1</v>
      </c>
      <c r="F375" s="242" t="s">
        <v>86</v>
      </c>
      <c r="H375" s="243">
        <v>2</v>
      </c>
      <c r="I375" s="80"/>
      <c r="L375" s="239"/>
      <c r="M375" s="244"/>
      <c r="N375" s="245"/>
      <c r="O375" s="245"/>
      <c r="P375" s="245"/>
      <c r="Q375" s="245"/>
      <c r="R375" s="245"/>
      <c r="S375" s="245"/>
      <c r="T375" s="246"/>
      <c r="AT375" s="241" t="s">
        <v>152</v>
      </c>
      <c r="AU375" s="241" t="s">
        <v>86</v>
      </c>
      <c r="AV375" s="238" t="s">
        <v>86</v>
      </c>
      <c r="AW375" s="238" t="s">
        <v>32</v>
      </c>
      <c r="AX375" s="238" t="s">
        <v>84</v>
      </c>
      <c r="AY375" s="241" t="s">
        <v>144</v>
      </c>
    </row>
    <row r="376" spans="1:65" s="144" customFormat="1" ht="21.6" customHeight="1" x14ac:dyDescent="0.2">
      <c r="A376" s="141"/>
      <c r="B376" s="142"/>
      <c r="C376" s="224" t="s">
        <v>509</v>
      </c>
      <c r="D376" s="224" t="s">
        <v>146</v>
      </c>
      <c r="E376" s="225" t="s">
        <v>629</v>
      </c>
      <c r="F376" s="226" t="s">
        <v>630</v>
      </c>
      <c r="G376" s="227" t="s">
        <v>207</v>
      </c>
      <c r="H376" s="228">
        <v>7</v>
      </c>
      <c r="I376" s="79"/>
      <c r="J376" s="229">
        <f>ROUND(I376*H376,2)</f>
        <v>0</v>
      </c>
      <c r="K376" s="230"/>
      <c r="L376" s="142"/>
      <c r="M376" s="231" t="s">
        <v>1</v>
      </c>
      <c r="N376" s="232" t="s">
        <v>41</v>
      </c>
      <c r="O376" s="233"/>
      <c r="P376" s="234">
        <f>O376*H376</f>
        <v>0</v>
      </c>
      <c r="Q376" s="234">
        <v>5.1000000000000004E-4</v>
      </c>
      <c r="R376" s="234">
        <f>Q376*H376</f>
        <v>3.5700000000000003E-3</v>
      </c>
      <c r="S376" s="234">
        <v>0</v>
      </c>
      <c r="T376" s="235">
        <f>S376*H376</f>
        <v>0</v>
      </c>
      <c r="U376" s="141"/>
      <c r="V376" s="141"/>
      <c r="W376" s="141"/>
      <c r="X376" s="141"/>
      <c r="Y376" s="141"/>
      <c r="Z376" s="141"/>
      <c r="AA376" s="141"/>
      <c r="AB376" s="141"/>
      <c r="AC376" s="141"/>
      <c r="AD376" s="141"/>
      <c r="AE376" s="141"/>
      <c r="AR376" s="236" t="s">
        <v>225</v>
      </c>
      <c r="AT376" s="236" t="s">
        <v>146</v>
      </c>
      <c r="AU376" s="236" t="s">
        <v>86</v>
      </c>
      <c r="AY376" s="131" t="s">
        <v>144</v>
      </c>
      <c r="BE376" s="237">
        <f>IF(N376="základní",J376,0)</f>
        <v>0</v>
      </c>
      <c r="BF376" s="237">
        <f>IF(N376="snížená",J376,0)</f>
        <v>0</v>
      </c>
      <c r="BG376" s="237">
        <f>IF(N376="zákl. přenesená",J376,0)</f>
        <v>0</v>
      </c>
      <c r="BH376" s="237">
        <f>IF(N376="sníž. přenesená",J376,0)</f>
        <v>0</v>
      </c>
      <c r="BI376" s="237">
        <f>IF(N376="nulová",J376,0)</f>
        <v>0</v>
      </c>
      <c r="BJ376" s="131" t="s">
        <v>84</v>
      </c>
      <c r="BK376" s="237">
        <f>ROUND(I376*H376,2)</f>
        <v>0</v>
      </c>
      <c r="BL376" s="131" t="s">
        <v>225</v>
      </c>
      <c r="BM376" s="236" t="s">
        <v>631</v>
      </c>
    </row>
    <row r="377" spans="1:65" s="238" customFormat="1" x14ac:dyDescent="0.2">
      <c r="B377" s="239"/>
      <c r="D377" s="240" t="s">
        <v>152</v>
      </c>
      <c r="E377" s="241" t="s">
        <v>1</v>
      </c>
      <c r="F377" s="242" t="s">
        <v>632</v>
      </c>
      <c r="H377" s="243">
        <v>7</v>
      </c>
      <c r="I377" s="80"/>
      <c r="L377" s="239"/>
      <c r="M377" s="244"/>
      <c r="N377" s="245"/>
      <c r="O377" s="245"/>
      <c r="P377" s="245"/>
      <c r="Q377" s="245"/>
      <c r="R377" s="245"/>
      <c r="S377" s="245"/>
      <c r="T377" s="246"/>
      <c r="AT377" s="241" t="s">
        <v>152</v>
      </c>
      <c r="AU377" s="241" t="s">
        <v>86</v>
      </c>
      <c r="AV377" s="238" t="s">
        <v>86</v>
      </c>
      <c r="AW377" s="238" t="s">
        <v>32</v>
      </c>
      <c r="AX377" s="238" t="s">
        <v>84</v>
      </c>
      <c r="AY377" s="241" t="s">
        <v>144</v>
      </c>
    </row>
    <row r="378" spans="1:65" s="144" customFormat="1" ht="21.6" customHeight="1" x14ac:dyDescent="0.2">
      <c r="A378" s="141"/>
      <c r="B378" s="142"/>
      <c r="C378" s="224" t="s">
        <v>633</v>
      </c>
      <c r="D378" s="224" t="s">
        <v>146</v>
      </c>
      <c r="E378" s="225" t="s">
        <v>634</v>
      </c>
      <c r="F378" s="226" t="s">
        <v>635</v>
      </c>
      <c r="G378" s="227" t="s">
        <v>281</v>
      </c>
      <c r="H378" s="228">
        <v>340</v>
      </c>
      <c r="I378" s="79"/>
      <c r="J378" s="229">
        <f>ROUND(I378*H378,2)</f>
        <v>0</v>
      </c>
      <c r="K378" s="230"/>
      <c r="L378" s="142"/>
      <c r="M378" s="231" t="s">
        <v>1</v>
      </c>
      <c r="N378" s="232" t="s">
        <v>41</v>
      </c>
      <c r="O378" s="233"/>
      <c r="P378" s="234">
        <f>O378*H378</f>
        <v>0</v>
      </c>
      <c r="Q378" s="234">
        <v>0</v>
      </c>
      <c r="R378" s="234">
        <f>Q378*H378</f>
        <v>0</v>
      </c>
      <c r="S378" s="234">
        <v>0</v>
      </c>
      <c r="T378" s="235">
        <f>S378*H378</f>
        <v>0</v>
      </c>
      <c r="U378" s="141"/>
      <c r="V378" s="141"/>
      <c r="W378" s="141"/>
      <c r="X378" s="141"/>
      <c r="Y378" s="141"/>
      <c r="Z378" s="141"/>
      <c r="AA378" s="141"/>
      <c r="AB378" s="141"/>
      <c r="AC378" s="141"/>
      <c r="AD378" s="141"/>
      <c r="AE378" s="141"/>
      <c r="AR378" s="236" t="s">
        <v>225</v>
      </c>
      <c r="AT378" s="236" t="s">
        <v>146</v>
      </c>
      <c r="AU378" s="236" t="s">
        <v>86</v>
      </c>
      <c r="AY378" s="131" t="s">
        <v>144</v>
      </c>
      <c r="BE378" s="237">
        <f>IF(N378="základní",J378,0)</f>
        <v>0</v>
      </c>
      <c r="BF378" s="237">
        <f>IF(N378="snížená",J378,0)</f>
        <v>0</v>
      </c>
      <c r="BG378" s="237">
        <f>IF(N378="zákl. přenesená",J378,0)</f>
        <v>0</v>
      </c>
      <c r="BH378" s="237">
        <f>IF(N378="sníž. přenesená",J378,0)</f>
        <v>0</v>
      </c>
      <c r="BI378" s="237">
        <f>IF(N378="nulová",J378,0)</f>
        <v>0</v>
      </c>
      <c r="BJ378" s="131" t="s">
        <v>84</v>
      </c>
      <c r="BK378" s="237">
        <f>ROUND(I378*H378,2)</f>
        <v>0</v>
      </c>
      <c r="BL378" s="131" t="s">
        <v>225</v>
      </c>
      <c r="BM378" s="236" t="s">
        <v>636</v>
      </c>
    </row>
    <row r="379" spans="1:65" s="238" customFormat="1" x14ac:dyDescent="0.2">
      <c r="B379" s="239"/>
      <c r="D379" s="240" t="s">
        <v>152</v>
      </c>
      <c r="E379" s="241" t="s">
        <v>1</v>
      </c>
      <c r="F379" s="242" t="s">
        <v>637</v>
      </c>
      <c r="H379" s="243">
        <v>187</v>
      </c>
      <c r="I379" s="80"/>
      <c r="L379" s="239"/>
      <c r="M379" s="244"/>
      <c r="N379" s="245"/>
      <c r="O379" s="245"/>
      <c r="P379" s="245"/>
      <c r="Q379" s="245"/>
      <c r="R379" s="245"/>
      <c r="S379" s="245"/>
      <c r="T379" s="246"/>
      <c r="AT379" s="241" t="s">
        <v>152</v>
      </c>
      <c r="AU379" s="241" t="s">
        <v>86</v>
      </c>
      <c r="AV379" s="238" t="s">
        <v>86</v>
      </c>
      <c r="AW379" s="238" t="s">
        <v>32</v>
      </c>
      <c r="AX379" s="238" t="s">
        <v>76</v>
      </c>
      <c r="AY379" s="241" t="s">
        <v>144</v>
      </c>
    </row>
    <row r="380" spans="1:65" s="238" customFormat="1" x14ac:dyDescent="0.2">
      <c r="B380" s="239"/>
      <c r="D380" s="240" t="s">
        <v>152</v>
      </c>
      <c r="E380" s="241" t="s">
        <v>1</v>
      </c>
      <c r="F380" s="242" t="s">
        <v>638</v>
      </c>
      <c r="H380" s="243">
        <v>153</v>
      </c>
      <c r="I380" s="80"/>
      <c r="L380" s="239"/>
      <c r="M380" s="244"/>
      <c r="N380" s="245"/>
      <c r="O380" s="245"/>
      <c r="P380" s="245"/>
      <c r="Q380" s="245"/>
      <c r="R380" s="245"/>
      <c r="S380" s="245"/>
      <c r="T380" s="246"/>
      <c r="AT380" s="241" t="s">
        <v>152</v>
      </c>
      <c r="AU380" s="241" t="s">
        <v>86</v>
      </c>
      <c r="AV380" s="238" t="s">
        <v>86</v>
      </c>
      <c r="AW380" s="238" t="s">
        <v>32</v>
      </c>
      <c r="AX380" s="238" t="s">
        <v>76</v>
      </c>
      <c r="AY380" s="241" t="s">
        <v>144</v>
      </c>
    </row>
    <row r="381" spans="1:65" s="144" customFormat="1" ht="21.6" customHeight="1" x14ac:dyDescent="0.2">
      <c r="A381" s="141"/>
      <c r="B381" s="142"/>
      <c r="C381" s="224" t="s">
        <v>639</v>
      </c>
      <c r="D381" s="224" t="s">
        <v>146</v>
      </c>
      <c r="E381" s="225" t="s">
        <v>640</v>
      </c>
      <c r="F381" s="226" t="s">
        <v>641</v>
      </c>
      <c r="G381" s="227" t="s">
        <v>281</v>
      </c>
      <c r="H381" s="228">
        <v>36</v>
      </c>
      <c r="I381" s="79"/>
      <c r="J381" s="229">
        <f>ROUND(I381*H381,2)</f>
        <v>0</v>
      </c>
      <c r="K381" s="230"/>
      <c r="L381" s="142"/>
      <c r="M381" s="231" t="s">
        <v>1</v>
      </c>
      <c r="N381" s="232" t="s">
        <v>41</v>
      </c>
      <c r="O381" s="233"/>
      <c r="P381" s="234">
        <f>O381*H381</f>
        <v>0</v>
      </c>
      <c r="Q381" s="234">
        <v>0</v>
      </c>
      <c r="R381" s="234">
        <f>Q381*H381</f>
        <v>0</v>
      </c>
      <c r="S381" s="234">
        <v>0</v>
      </c>
      <c r="T381" s="235">
        <f>S381*H381</f>
        <v>0</v>
      </c>
      <c r="U381" s="141"/>
      <c r="V381" s="141"/>
      <c r="W381" s="141"/>
      <c r="X381" s="141"/>
      <c r="Y381" s="141"/>
      <c r="Z381" s="141"/>
      <c r="AA381" s="141"/>
      <c r="AB381" s="141"/>
      <c r="AC381" s="141"/>
      <c r="AD381" s="141"/>
      <c r="AE381" s="141"/>
      <c r="AR381" s="236" t="s">
        <v>225</v>
      </c>
      <c r="AT381" s="236" t="s">
        <v>146</v>
      </c>
      <c r="AU381" s="236" t="s">
        <v>86</v>
      </c>
      <c r="AY381" s="131" t="s">
        <v>144</v>
      </c>
      <c r="BE381" s="237">
        <f>IF(N381="základní",J381,0)</f>
        <v>0</v>
      </c>
      <c r="BF381" s="237">
        <f>IF(N381="snížená",J381,0)</f>
        <v>0</v>
      </c>
      <c r="BG381" s="237">
        <f>IF(N381="zákl. přenesená",J381,0)</f>
        <v>0</v>
      </c>
      <c r="BH381" s="237">
        <f>IF(N381="sníž. přenesená",J381,0)</f>
        <v>0</v>
      </c>
      <c r="BI381" s="237">
        <f>IF(N381="nulová",J381,0)</f>
        <v>0</v>
      </c>
      <c r="BJ381" s="131" t="s">
        <v>84</v>
      </c>
      <c r="BK381" s="237">
        <f>ROUND(I381*H381,2)</f>
        <v>0</v>
      </c>
      <c r="BL381" s="131" t="s">
        <v>225</v>
      </c>
      <c r="BM381" s="236" t="s">
        <v>642</v>
      </c>
    </row>
    <row r="382" spans="1:65" s="238" customFormat="1" x14ac:dyDescent="0.2">
      <c r="B382" s="239"/>
      <c r="D382" s="240" t="s">
        <v>152</v>
      </c>
      <c r="E382" s="241" t="s">
        <v>1</v>
      </c>
      <c r="F382" s="242" t="s">
        <v>643</v>
      </c>
      <c r="H382" s="243">
        <v>36</v>
      </c>
      <c r="I382" s="80"/>
      <c r="L382" s="239"/>
      <c r="M382" s="244"/>
      <c r="N382" s="245"/>
      <c r="O382" s="245"/>
      <c r="P382" s="245"/>
      <c r="Q382" s="245"/>
      <c r="R382" s="245"/>
      <c r="S382" s="245"/>
      <c r="T382" s="246"/>
      <c r="AT382" s="241" t="s">
        <v>152</v>
      </c>
      <c r="AU382" s="241" t="s">
        <v>86</v>
      </c>
      <c r="AV382" s="238" t="s">
        <v>86</v>
      </c>
      <c r="AW382" s="238" t="s">
        <v>32</v>
      </c>
      <c r="AX382" s="238" t="s">
        <v>84</v>
      </c>
      <c r="AY382" s="241" t="s">
        <v>144</v>
      </c>
    </row>
    <row r="383" spans="1:65" s="144" customFormat="1" ht="21.6" customHeight="1" x14ac:dyDescent="0.2">
      <c r="A383" s="141"/>
      <c r="B383" s="142"/>
      <c r="C383" s="224" t="s">
        <v>491</v>
      </c>
      <c r="D383" s="224" t="s">
        <v>146</v>
      </c>
      <c r="E383" s="225" t="s">
        <v>644</v>
      </c>
      <c r="F383" s="226" t="s">
        <v>645</v>
      </c>
      <c r="G383" s="227" t="s">
        <v>182</v>
      </c>
      <c r="H383" s="228">
        <v>0.61899999999999999</v>
      </c>
      <c r="I383" s="79"/>
      <c r="J383" s="229">
        <f>ROUND(I383*H383,2)</f>
        <v>0</v>
      </c>
      <c r="K383" s="230"/>
      <c r="L383" s="142"/>
      <c r="M383" s="231" t="s">
        <v>1</v>
      </c>
      <c r="N383" s="232" t="s">
        <v>41</v>
      </c>
      <c r="O383" s="233"/>
      <c r="P383" s="234">
        <f>O383*H383</f>
        <v>0</v>
      </c>
      <c r="Q383" s="234">
        <v>0</v>
      </c>
      <c r="R383" s="234">
        <f>Q383*H383</f>
        <v>0</v>
      </c>
      <c r="S383" s="234">
        <v>0</v>
      </c>
      <c r="T383" s="235">
        <f>S383*H383</f>
        <v>0</v>
      </c>
      <c r="U383" s="141"/>
      <c r="V383" s="141"/>
      <c r="W383" s="141"/>
      <c r="X383" s="141"/>
      <c r="Y383" s="141"/>
      <c r="Z383" s="141"/>
      <c r="AA383" s="141"/>
      <c r="AB383" s="141"/>
      <c r="AC383" s="141"/>
      <c r="AD383" s="141"/>
      <c r="AE383" s="141"/>
      <c r="AR383" s="236" t="s">
        <v>225</v>
      </c>
      <c r="AT383" s="236" t="s">
        <v>146</v>
      </c>
      <c r="AU383" s="236" t="s">
        <v>86</v>
      </c>
      <c r="AY383" s="131" t="s">
        <v>144</v>
      </c>
      <c r="BE383" s="237">
        <f>IF(N383="základní",J383,0)</f>
        <v>0</v>
      </c>
      <c r="BF383" s="237">
        <f>IF(N383="snížená",J383,0)</f>
        <v>0</v>
      </c>
      <c r="BG383" s="237">
        <f>IF(N383="zákl. přenesená",J383,0)</f>
        <v>0</v>
      </c>
      <c r="BH383" s="237">
        <f>IF(N383="sníž. přenesená",J383,0)</f>
        <v>0</v>
      </c>
      <c r="BI383" s="237">
        <f>IF(N383="nulová",J383,0)</f>
        <v>0</v>
      </c>
      <c r="BJ383" s="131" t="s">
        <v>84</v>
      </c>
      <c r="BK383" s="237">
        <f>ROUND(I383*H383,2)</f>
        <v>0</v>
      </c>
      <c r="BL383" s="131" t="s">
        <v>225</v>
      </c>
      <c r="BM383" s="236" t="s">
        <v>646</v>
      </c>
    </row>
    <row r="384" spans="1:65" s="211" customFormat="1" ht="22.8" customHeight="1" x14ac:dyDescent="0.25">
      <c r="B384" s="212"/>
      <c r="D384" s="213" t="s">
        <v>75</v>
      </c>
      <c r="E384" s="222" t="s">
        <v>647</v>
      </c>
      <c r="F384" s="222" t="s">
        <v>648</v>
      </c>
      <c r="I384" s="78"/>
      <c r="J384" s="223">
        <f>BK384</f>
        <v>0</v>
      </c>
      <c r="L384" s="212"/>
      <c r="M384" s="216"/>
      <c r="N384" s="217"/>
      <c r="O384" s="217"/>
      <c r="P384" s="218">
        <f>SUM(P385:P478)</f>
        <v>0</v>
      </c>
      <c r="Q384" s="217"/>
      <c r="R384" s="218">
        <f>SUM(R385:R478)</f>
        <v>4.8727660379999991</v>
      </c>
      <c r="S384" s="217"/>
      <c r="T384" s="219">
        <f>SUM(T385:T478)</f>
        <v>0</v>
      </c>
      <c r="AR384" s="213" t="s">
        <v>86</v>
      </c>
      <c r="AT384" s="220" t="s">
        <v>75</v>
      </c>
      <c r="AU384" s="220" t="s">
        <v>84</v>
      </c>
      <c r="AY384" s="213" t="s">
        <v>144</v>
      </c>
      <c r="BK384" s="221">
        <f>SUM(BK385:BK478)</f>
        <v>0</v>
      </c>
    </row>
    <row r="385" spans="1:65" s="144" customFormat="1" ht="21.6" customHeight="1" x14ac:dyDescent="0.2">
      <c r="A385" s="141"/>
      <c r="B385" s="142"/>
      <c r="C385" s="224" t="s">
        <v>649</v>
      </c>
      <c r="D385" s="224" t="s">
        <v>146</v>
      </c>
      <c r="E385" s="225" t="s">
        <v>650</v>
      </c>
      <c r="F385" s="226" t="s">
        <v>651</v>
      </c>
      <c r="G385" s="227" t="s">
        <v>281</v>
      </c>
      <c r="H385" s="228">
        <v>91</v>
      </c>
      <c r="I385" s="79"/>
      <c r="J385" s="229">
        <f>ROUND(I385*H385,2)</f>
        <v>0</v>
      </c>
      <c r="K385" s="230"/>
      <c r="L385" s="142"/>
      <c r="M385" s="231" t="s">
        <v>1</v>
      </c>
      <c r="N385" s="232" t="s">
        <v>41</v>
      </c>
      <c r="O385" s="233"/>
      <c r="P385" s="234">
        <f>O385*H385</f>
        <v>0</v>
      </c>
      <c r="Q385" s="234">
        <v>3.0899999999999999E-3</v>
      </c>
      <c r="R385" s="234">
        <f>Q385*H385</f>
        <v>0.28119</v>
      </c>
      <c r="S385" s="234">
        <v>0</v>
      </c>
      <c r="T385" s="235">
        <f>S385*H385</f>
        <v>0</v>
      </c>
      <c r="U385" s="141"/>
      <c r="V385" s="141"/>
      <c r="W385" s="141"/>
      <c r="X385" s="141"/>
      <c r="Y385" s="141"/>
      <c r="Z385" s="141"/>
      <c r="AA385" s="141"/>
      <c r="AB385" s="141"/>
      <c r="AC385" s="141"/>
      <c r="AD385" s="141"/>
      <c r="AE385" s="141"/>
      <c r="AR385" s="236" t="s">
        <v>225</v>
      </c>
      <c r="AT385" s="236" t="s">
        <v>146</v>
      </c>
      <c r="AU385" s="236" t="s">
        <v>86</v>
      </c>
      <c r="AY385" s="131" t="s">
        <v>144</v>
      </c>
      <c r="BE385" s="237">
        <f>IF(N385="základní",J385,0)</f>
        <v>0</v>
      </c>
      <c r="BF385" s="237">
        <f>IF(N385="snížená",J385,0)</f>
        <v>0</v>
      </c>
      <c r="BG385" s="237">
        <f>IF(N385="zákl. přenesená",J385,0)</f>
        <v>0</v>
      </c>
      <c r="BH385" s="237">
        <f>IF(N385="sníž. přenesená",J385,0)</f>
        <v>0</v>
      </c>
      <c r="BI385" s="237">
        <f>IF(N385="nulová",J385,0)</f>
        <v>0</v>
      </c>
      <c r="BJ385" s="131" t="s">
        <v>84</v>
      </c>
      <c r="BK385" s="237">
        <f>ROUND(I385*H385,2)</f>
        <v>0</v>
      </c>
      <c r="BL385" s="131" t="s">
        <v>225</v>
      </c>
      <c r="BM385" s="236" t="s">
        <v>652</v>
      </c>
    </row>
    <row r="386" spans="1:65" s="238" customFormat="1" x14ac:dyDescent="0.2">
      <c r="B386" s="239"/>
      <c r="D386" s="240" t="s">
        <v>152</v>
      </c>
      <c r="E386" s="241" t="s">
        <v>1</v>
      </c>
      <c r="F386" s="242" t="s">
        <v>470</v>
      </c>
      <c r="H386" s="243">
        <v>91</v>
      </c>
      <c r="I386" s="80"/>
      <c r="L386" s="239"/>
      <c r="M386" s="244"/>
      <c r="N386" s="245"/>
      <c r="O386" s="245"/>
      <c r="P386" s="245"/>
      <c r="Q386" s="245"/>
      <c r="R386" s="245"/>
      <c r="S386" s="245"/>
      <c r="T386" s="246"/>
      <c r="AT386" s="241" t="s">
        <v>152</v>
      </c>
      <c r="AU386" s="241" t="s">
        <v>86</v>
      </c>
      <c r="AV386" s="238" t="s">
        <v>86</v>
      </c>
      <c r="AW386" s="238" t="s">
        <v>32</v>
      </c>
      <c r="AX386" s="238" t="s">
        <v>84</v>
      </c>
      <c r="AY386" s="241" t="s">
        <v>144</v>
      </c>
    </row>
    <row r="387" spans="1:65" s="144" customFormat="1" ht="21.6" customHeight="1" x14ac:dyDescent="0.2">
      <c r="A387" s="141"/>
      <c r="B387" s="142"/>
      <c r="C387" s="224" t="s">
        <v>653</v>
      </c>
      <c r="D387" s="224" t="s">
        <v>146</v>
      </c>
      <c r="E387" s="225" t="s">
        <v>654</v>
      </c>
      <c r="F387" s="226" t="s">
        <v>655</v>
      </c>
      <c r="G387" s="227" t="s">
        <v>281</v>
      </c>
      <c r="H387" s="228">
        <v>491</v>
      </c>
      <c r="I387" s="79"/>
      <c r="J387" s="229">
        <f>ROUND(I387*H387,2)</f>
        <v>0</v>
      </c>
      <c r="K387" s="230"/>
      <c r="L387" s="142"/>
      <c r="M387" s="231" t="s">
        <v>1</v>
      </c>
      <c r="N387" s="232" t="s">
        <v>41</v>
      </c>
      <c r="O387" s="233"/>
      <c r="P387" s="234">
        <f>O387*H387</f>
        <v>0</v>
      </c>
      <c r="Q387" s="234">
        <v>7.7999999999999999E-4</v>
      </c>
      <c r="R387" s="234">
        <f>Q387*H387</f>
        <v>0.38297999999999999</v>
      </c>
      <c r="S387" s="234">
        <v>0</v>
      </c>
      <c r="T387" s="235">
        <f>S387*H387</f>
        <v>0</v>
      </c>
      <c r="U387" s="141"/>
      <c r="V387" s="141"/>
      <c r="W387" s="141"/>
      <c r="X387" s="141"/>
      <c r="Y387" s="141"/>
      <c r="Z387" s="141"/>
      <c r="AA387" s="141"/>
      <c r="AB387" s="141"/>
      <c r="AC387" s="141"/>
      <c r="AD387" s="141"/>
      <c r="AE387" s="141"/>
      <c r="AR387" s="236" t="s">
        <v>225</v>
      </c>
      <c r="AT387" s="236" t="s">
        <v>146</v>
      </c>
      <c r="AU387" s="236" t="s">
        <v>86</v>
      </c>
      <c r="AY387" s="131" t="s">
        <v>144</v>
      </c>
      <c r="BE387" s="237">
        <f>IF(N387="základní",J387,0)</f>
        <v>0</v>
      </c>
      <c r="BF387" s="237">
        <f>IF(N387="snížená",J387,0)</f>
        <v>0</v>
      </c>
      <c r="BG387" s="237">
        <f>IF(N387="zákl. přenesená",J387,0)</f>
        <v>0</v>
      </c>
      <c r="BH387" s="237">
        <f>IF(N387="sníž. přenesená",J387,0)</f>
        <v>0</v>
      </c>
      <c r="BI387" s="237">
        <f>IF(N387="nulová",J387,0)</f>
        <v>0</v>
      </c>
      <c r="BJ387" s="131" t="s">
        <v>84</v>
      </c>
      <c r="BK387" s="237">
        <f>ROUND(I387*H387,2)</f>
        <v>0</v>
      </c>
      <c r="BL387" s="131" t="s">
        <v>225</v>
      </c>
      <c r="BM387" s="236" t="s">
        <v>656</v>
      </c>
    </row>
    <row r="388" spans="1:65" s="238" customFormat="1" x14ac:dyDescent="0.2">
      <c r="B388" s="239"/>
      <c r="D388" s="240" t="s">
        <v>152</v>
      </c>
      <c r="E388" s="241" t="s">
        <v>1</v>
      </c>
      <c r="F388" s="242" t="s">
        <v>657</v>
      </c>
      <c r="H388" s="243">
        <v>491</v>
      </c>
      <c r="I388" s="80"/>
      <c r="L388" s="239"/>
      <c r="M388" s="244"/>
      <c r="N388" s="245"/>
      <c r="O388" s="245"/>
      <c r="P388" s="245"/>
      <c r="Q388" s="245"/>
      <c r="R388" s="245"/>
      <c r="S388" s="245"/>
      <c r="T388" s="246"/>
      <c r="AT388" s="241" t="s">
        <v>152</v>
      </c>
      <c r="AU388" s="241" t="s">
        <v>86</v>
      </c>
      <c r="AV388" s="238" t="s">
        <v>86</v>
      </c>
      <c r="AW388" s="238" t="s">
        <v>32</v>
      </c>
      <c r="AX388" s="238" t="s">
        <v>84</v>
      </c>
      <c r="AY388" s="241" t="s">
        <v>144</v>
      </c>
    </row>
    <row r="389" spans="1:65" s="144" customFormat="1" ht="21.6" customHeight="1" x14ac:dyDescent="0.2">
      <c r="A389" s="141"/>
      <c r="B389" s="142"/>
      <c r="C389" s="224" t="s">
        <v>658</v>
      </c>
      <c r="D389" s="224" t="s">
        <v>146</v>
      </c>
      <c r="E389" s="225" t="s">
        <v>659</v>
      </c>
      <c r="F389" s="226" t="s">
        <v>660</v>
      </c>
      <c r="G389" s="227" t="s">
        <v>281</v>
      </c>
      <c r="H389" s="228">
        <v>177</v>
      </c>
      <c r="I389" s="79"/>
      <c r="J389" s="229">
        <f>ROUND(I389*H389,2)</f>
        <v>0</v>
      </c>
      <c r="K389" s="230"/>
      <c r="L389" s="142"/>
      <c r="M389" s="231" t="s">
        <v>1</v>
      </c>
      <c r="N389" s="232" t="s">
        <v>41</v>
      </c>
      <c r="O389" s="233"/>
      <c r="P389" s="234">
        <f>O389*H389</f>
        <v>0</v>
      </c>
      <c r="Q389" s="234">
        <v>9.6000000000000002E-4</v>
      </c>
      <c r="R389" s="234">
        <f>Q389*H389</f>
        <v>0.16992000000000002</v>
      </c>
      <c r="S389" s="234">
        <v>0</v>
      </c>
      <c r="T389" s="235">
        <f>S389*H389</f>
        <v>0</v>
      </c>
      <c r="U389" s="141"/>
      <c r="V389" s="141"/>
      <c r="W389" s="141"/>
      <c r="X389" s="141"/>
      <c r="Y389" s="141"/>
      <c r="Z389" s="141"/>
      <c r="AA389" s="141"/>
      <c r="AB389" s="141"/>
      <c r="AC389" s="141"/>
      <c r="AD389" s="141"/>
      <c r="AE389" s="141"/>
      <c r="AR389" s="236" t="s">
        <v>225</v>
      </c>
      <c r="AT389" s="236" t="s">
        <v>146</v>
      </c>
      <c r="AU389" s="236" t="s">
        <v>86</v>
      </c>
      <c r="AY389" s="131" t="s">
        <v>144</v>
      </c>
      <c r="BE389" s="237">
        <f>IF(N389="základní",J389,0)</f>
        <v>0</v>
      </c>
      <c r="BF389" s="237">
        <f>IF(N389="snížená",J389,0)</f>
        <v>0</v>
      </c>
      <c r="BG389" s="237">
        <f>IF(N389="zákl. přenesená",J389,0)</f>
        <v>0</v>
      </c>
      <c r="BH389" s="237">
        <f>IF(N389="sníž. přenesená",J389,0)</f>
        <v>0</v>
      </c>
      <c r="BI389" s="237">
        <f>IF(N389="nulová",J389,0)</f>
        <v>0</v>
      </c>
      <c r="BJ389" s="131" t="s">
        <v>84</v>
      </c>
      <c r="BK389" s="237">
        <f>ROUND(I389*H389,2)</f>
        <v>0</v>
      </c>
      <c r="BL389" s="131" t="s">
        <v>225</v>
      </c>
      <c r="BM389" s="236" t="s">
        <v>661</v>
      </c>
    </row>
    <row r="390" spans="1:65" s="238" customFormat="1" x14ac:dyDescent="0.2">
      <c r="B390" s="239"/>
      <c r="D390" s="240" t="s">
        <v>152</v>
      </c>
      <c r="E390" s="241" t="s">
        <v>1</v>
      </c>
      <c r="F390" s="242" t="s">
        <v>662</v>
      </c>
      <c r="H390" s="243">
        <v>177</v>
      </c>
      <c r="I390" s="80"/>
      <c r="L390" s="239"/>
      <c r="M390" s="244"/>
      <c r="N390" s="245"/>
      <c r="O390" s="245"/>
      <c r="P390" s="245"/>
      <c r="Q390" s="245"/>
      <c r="R390" s="245"/>
      <c r="S390" s="245"/>
      <c r="T390" s="246"/>
      <c r="AT390" s="241" t="s">
        <v>152</v>
      </c>
      <c r="AU390" s="241" t="s">
        <v>86</v>
      </c>
      <c r="AV390" s="238" t="s">
        <v>86</v>
      </c>
      <c r="AW390" s="238" t="s">
        <v>32</v>
      </c>
      <c r="AX390" s="238" t="s">
        <v>84</v>
      </c>
      <c r="AY390" s="241" t="s">
        <v>144</v>
      </c>
    </row>
    <row r="391" spans="1:65" s="144" customFormat="1" ht="21.6" customHeight="1" x14ac:dyDescent="0.2">
      <c r="A391" s="141"/>
      <c r="B391" s="142"/>
      <c r="C391" s="224" t="s">
        <v>663</v>
      </c>
      <c r="D391" s="224" t="s">
        <v>146</v>
      </c>
      <c r="E391" s="225" t="s">
        <v>664</v>
      </c>
      <c r="F391" s="226" t="s">
        <v>665</v>
      </c>
      <c r="G391" s="227" t="s">
        <v>281</v>
      </c>
      <c r="H391" s="228">
        <v>32</v>
      </c>
      <c r="I391" s="79"/>
      <c r="J391" s="229">
        <f>ROUND(I391*H391,2)</f>
        <v>0</v>
      </c>
      <c r="K391" s="230"/>
      <c r="L391" s="142"/>
      <c r="M391" s="231" t="s">
        <v>1</v>
      </c>
      <c r="N391" s="232" t="s">
        <v>41</v>
      </c>
      <c r="O391" s="233"/>
      <c r="P391" s="234">
        <f>O391*H391</f>
        <v>0</v>
      </c>
      <c r="Q391" s="234">
        <v>1.25E-3</v>
      </c>
      <c r="R391" s="234">
        <f>Q391*H391</f>
        <v>0.04</v>
      </c>
      <c r="S391" s="234">
        <v>0</v>
      </c>
      <c r="T391" s="235">
        <f>S391*H391</f>
        <v>0</v>
      </c>
      <c r="U391" s="141"/>
      <c r="V391" s="141"/>
      <c r="W391" s="141"/>
      <c r="X391" s="141"/>
      <c r="Y391" s="141"/>
      <c r="Z391" s="141"/>
      <c r="AA391" s="141"/>
      <c r="AB391" s="141"/>
      <c r="AC391" s="141"/>
      <c r="AD391" s="141"/>
      <c r="AE391" s="141"/>
      <c r="AR391" s="236" t="s">
        <v>225</v>
      </c>
      <c r="AT391" s="236" t="s">
        <v>146</v>
      </c>
      <c r="AU391" s="236" t="s">
        <v>86</v>
      </c>
      <c r="AY391" s="131" t="s">
        <v>144</v>
      </c>
      <c r="BE391" s="237">
        <f>IF(N391="základní",J391,0)</f>
        <v>0</v>
      </c>
      <c r="BF391" s="237">
        <f>IF(N391="snížená",J391,0)</f>
        <v>0</v>
      </c>
      <c r="BG391" s="237">
        <f>IF(N391="zákl. přenesená",J391,0)</f>
        <v>0</v>
      </c>
      <c r="BH391" s="237">
        <f>IF(N391="sníž. přenesená",J391,0)</f>
        <v>0</v>
      </c>
      <c r="BI391" s="237">
        <f>IF(N391="nulová",J391,0)</f>
        <v>0</v>
      </c>
      <c r="BJ391" s="131" t="s">
        <v>84</v>
      </c>
      <c r="BK391" s="237">
        <f>ROUND(I391*H391,2)</f>
        <v>0</v>
      </c>
      <c r="BL391" s="131" t="s">
        <v>225</v>
      </c>
      <c r="BM391" s="236" t="s">
        <v>666</v>
      </c>
    </row>
    <row r="392" spans="1:65" s="238" customFormat="1" x14ac:dyDescent="0.2">
      <c r="B392" s="239"/>
      <c r="D392" s="240" t="s">
        <v>152</v>
      </c>
      <c r="E392" s="241" t="s">
        <v>1</v>
      </c>
      <c r="F392" s="242" t="s">
        <v>667</v>
      </c>
      <c r="H392" s="243">
        <v>32</v>
      </c>
      <c r="I392" s="80"/>
      <c r="L392" s="239"/>
      <c r="M392" s="244"/>
      <c r="N392" s="245"/>
      <c r="O392" s="245"/>
      <c r="P392" s="245"/>
      <c r="Q392" s="245"/>
      <c r="R392" s="245"/>
      <c r="S392" s="245"/>
      <c r="T392" s="246"/>
      <c r="AT392" s="241" t="s">
        <v>152</v>
      </c>
      <c r="AU392" s="241" t="s">
        <v>86</v>
      </c>
      <c r="AV392" s="238" t="s">
        <v>86</v>
      </c>
      <c r="AW392" s="238" t="s">
        <v>32</v>
      </c>
      <c r="AX392" s="238" t="s">
        <v>76</v>
      </c>
      <c r="AY392" s="241" t="s">
        <v>144</v>
      </c>
    </row>
    <row r="393" spans="1:65" s="144" customFormat="1" ht="21.6" customHeight="1" x14ac:dyDescent="0.2">
      <c r="A393" s="141"/>
      <c r="B393" s="142"/>
      <c r="C393" s="224" t="s">
        <v>668</v>
      </c>
      <c r="D393" s="224" t="s">
        <v>146</v>
      </c>
      <c r="E393" s="225" t="s">
        <v>669</v>
      </c>
      <c r="F393" s="226" t="s">
        <v>670</v>
      </c>
      <c r="G393" s="227" t="s">
        <v>281</v>
      </c>
      <c r="H393" s="228">
        <v>156</v>
      </c>
      <c r="I393" s="79"/>
      <c r="J393" s="229">
        <f>ROUND(I393*H393,2)</f>
        <v>0</v>
      </c>
      <c r="K393" s="230"/>
      <c r="L393" s="142"/>
      <c r="M393" s="231" t="s">
        <v>1</v>
      </c>
      <c r="N393" s="232" t="s">
        <v>41</v>
      </c>
      <c r="O393" s="233"/>
      <c r="P393" s="234">
        <f>O393*H393</f>
        <v>0</v>
      </c>
      <c r="Q393" s="234">
        <v>2.5600000000000002E-3</v>
      </c>
      <c r="R393" s="234">
        <f>Q393*H393</f>
        <v>0.39936000000000005</v>
      </c>
      <c r="S393" s="234">
        <v>0</v>
      </c>
      <c r="T393" s="235">
        <f>S393*H393</f>
        <v>0</v>
      </c>
      <c r="U393" s="141"/>
      <c r="V393" s="141"/>
      <c r="W393" s="141"/>
      <c r="X393" s="141"/>
      <c r="Y393" s="141"/>
      <c r="Z393" s="141"/>
      <c r="AA393" s="141"/>
      <c r="AB393" s="141"/>
      <c r="AC393" s="141"/>
      <c r="AD393" s="141"/>
      <c r="AE393" s="141"/>
      <c r="AR393" s="236" t="s">
        <v>225</v>
      </c>
      <c r="AT393" s="236" t="s">
        <v>146</v>
      </c>
      <c r="AU393" s="236" t="s">
        <v>86</v>
      </c>
      <c r="AY393" s="131" t="s">
        <v>144</v>
      </c>
      <c r="BE393" s="237">
        <f>IF(N393="základní",J393,0)</f>
        <v>0</v>
      </c>
      <c r="BF393" s="237">
        <f>IF(N393="snížená",J393,0)</f>
        <v>0</v>
      </c>
      <c r="BG393" s="237">
        <f>IF(N393="zákl. přenesená",J393,0)</f>
        <v>0</v>
      </c>
      <c r="BH393" s="237">
        <f>IF(N393="sníž. přenesená",J393,0)</f>
        <v>0</v>
      </c>
      <c r="BI393" s="237">
        <f>IF(N393="nulová",J393,0)</f>
        <v>0</v>
      </c>
      <c r="BJ393" s="131" t="s">
        <v>84</v>
      </c>
      <c r="BK393" s="237">
        <f>ROUND(I393*H393,2)</f>
        <v>0</v>
      </c>
      <c r="BL393" s="131" t="s">
        <v>225</v>
      </c>
      <c r="BM393" s="236" t="s">
        <v>671</v>
      </c>
    </row>
    <row r="394" spans="1:65" s="238" customFormat="1" x14ac:dyDescent="0.2">
      <c r="B394" s="239"/>
      <c r="D394" s="240" t="s">
        <v>152</v>
      </c>
      <c r="E394" s="241" t="s">
        <v>1</v>
      </c>
      <c r="F394" s="242" t="s">
        <v>672</v>
      </c>
      <c r="H394" s="243">
        <v>156</v>
      </c>
      <c r="I394" s="80"/>
      <c r="L394" s="239"/>
      <c r="M394" s="244"/>
      <c r="N394" s="245"/>
      <c r="O394" s="245"/>
      <c r="P394" s="245"/>
      <c r="Q394" s="245"/>
      <c r="R394" s="245"/>
      <c r="S394" s="245"/>
      <c r="T394" s="246"/>
      <c r="AT394" s="241" t="s">
        <v>152</v>
      </c>
      <c r="AU394" s="241" t="s">
        <v>86</v>
      </c>
      <c r="AV394" s="238" t="s">
        <v>86</v>
      </c>
      <c r="AW394" s="238" t="s">
        <v>32</v>
      </c>
      <c r="AX394" s="238" t="s">
        <v>84</v>
      </c>
      <c r="AY394" s="241" t="s">
        <v>144</v>
      </c>
    </row>
    <row r="395" spans="1:65" s="144" customFormat="1" ht="21.6" customHeight="1" x14ac:dyDescent="0.2">
      <c r="A395" s="141"/>
      <c r="B395" s="142"/>
      <c r="C395" s="224" t="s">
        <v>673</v>
      </c>
      <c r="D395" s="224" t="s">
        <v>146</v>
      </c>
      <c r="E395" s="225" t="s">
        <v>674</v>
      </c>
      <c r="F395" s="226" t="s">
        <v>675</v>
      </c>
      <c r="G395" s="227" t="s">
        <v>281</v>
      </c>
      <c r="H395" s="228">
        <v>6</v>
      </c>
      <c r="I395" s="79"/>
      <c r="J395" s="229">
        <f>ROUND(I395*H395,2)</f>
        <v>0</v>
      </c>
      <c r="K395" s="230"/>
      <c r="L395" s="142"/>
      <c r="M395" s="231" t="s">
        <v>1</v>
      </c>
      <c r="N395" s="232" t="s">
        <v>41</v>
      </c>
      <c r="O395" s="233"/>
      <c r="P395" s="234">
        <f>O395*H395</f>
        <v>0</v>
      </c>
      <c r="Q395" s="234">
        <v>3.64E-3</v>
      </c>
      <c r="R395" s="234">
        <f>Q395*H395</f>
        <v>2.1839999999999998E-2</v>
      </c>
      <c r="S395" s="234">
        <v>0</v>
      </c>
      <c r="T395" s="235">
        <f>S395*H395</f>
        <v>0</v>
      </c>
      <c r="U395" s="141"/>
      <c r="V395" s="141"/>
      <c r="W395" s="141"/>
      <c r="X395" s="141"/>
      <c r="Y395" s="141"/>
      <c r="Z395" s="141"/>
      <c r="AA395" s="141"/>
      <c r="AB395" s="141"/>
      <c r="AC395" s="141"/>
      <c r="AD395" s="141"/>
      <c r="AE395" s="141"/>
      <c r="AR395" s="236" t="s">
        <v>225</v>
      </c>
      <c r="AT395" s="236" t="s">
        <v>146</v>
      </c>
      <c r="AU395" s="236" t="s">
        <v>86</v>
      </c>
      <c r="AY395" s="131" t="s">
        <v>144</v>
      </c>
      <c r="BE395" s="237">
        <f>IF(N395="základní",J395,0)</f>
        <v>0</v>
      </c>
      <c r="BF395" s="237">
        <f>IF(N395="snížená",J395,0)</f>
        <v>0</v>
      </c>
      <c r="BG395" s="237">
        <f>IF(N395="zákl. přenesená",J395,0)</f>
        <v>0</v>
      </c>
      <c r="BH395" s="237">
        <f>IF(N395="sníž. přenesená",J395,0)</f>
        <v>0</v>
      </c>
      <c r="BI395" s="237">
        <f>IF(N395="nulová",J395,0)</f>
        <v>0</v>
      </c>
      <c r="BJ395" s="131" t="s">
        <v>84</v>
      </c>
      <c r="BK395" s="237">
        <f>ROUND(I395*H395,2)</f>
        <v>0</v>
      </c>
      <c r="BL395" s="131" t="s">
        <v>225</v>
      </c>
      <c r="BM395" s="236" t="s">
        <v>676</v>
      </c>
    </row>
    <row r="396" spans="1:65" s="238" customFormat="1" x14ac:dyDescent="0.2">
      <c r="B396" s="239"/>
      <c r="D396" s="240" t="s">
        <v>152</v>
      </c>
      <c r="E396" s="241" t="s">
        <v>1</v>
      </c>
      <c r="F396" s="242" t="s">
        <v>173</v>
      </c>
      <c r="H396" s="243">
        <v>6</v>
      </c>
      <c r="I396" s="80"/>
      <c r="L396" s="239"/>
      <c r="M396" s="244"/>
      <c r="N396" s="245"/>
      <c r="O396" s="245"/>
      <c r="P396" s="245"/>
      <c r="Q396" s="245"/>
      <c r="R396" s="245"/>
      <c r="S396" s="245"/>
      <c r="T396" s="246"/>
      <c r="AT396" s="241" t="s">
        <v>152</v>
      </c>
      <c r="AU396" s="241" t="s">
        <v>86</v>
      </c>
      <c r="AV396" s="238" t="s">
        <v>86</v>
      </c>
      <c r="AW396" s="238" t="s">
        <v>32</v>
      </c>
      <c r="AX396" s="238" t="s">
        <v>84</v>
      </c>
      <c r="AY396" s="241" t="s">
        <v>144</v>
      </c>
    </row>
    <row r="397" spans="1:65" s="144" customFormat="1" ht="21.6" customHeight="1" x14ac:dyDescent="0.2">
      <c r="A397" s="141"/>
      <c r="B397" s="142"/>
      <c r="C397" s="224" t="s">
        <v>677</v>
      </c>
      <c r="D397" s="224" t="s">
        <v>146</v>
      </c>
      <c r="E397" s="225" t="s">
        <v>678</v>
      </c>
      <c r="F397" s="226" t="s">
        <v>679</v>
      </c>
      <c r="G397" s="227" t="s">
        <v>281</v>
      </c>
      <c r="H397" s="228">
        <v>100</v>
      </c>
      <c r="I397" s="79"/>
      <c r="J397" s="229">
        <f>ROUND(I397*H397,2)</f>
        <v>0</v>
      </c>
      <c r="K397" s="230"/>
      <c r="L397" s="142"/>
      <c r="M397" s="231" t="s">
        <v>1</v>
      </c>
      <c r="N397" s="232" t="s">
        <v>41</v>
      </c>
      <c r="O397" s="233"/>
      <c r="P397" s="234">
        <f>O397*H397</f>
        <v>0</v>
      </c>
      <c r="Q397" s="234">
        <v>6.1000000000000004E-3</v>
      </c>
      <c r="R397" s="234">
        <f>Q397*H397</f>
        <v>0.61</v>
      </c>
      <c r="S397" s="234">
        <v>0</v>
      </c>
      <c r="T397" s="235">
        <f>S397*H397</f>
        <v>0</v>
      </c>
      <c r="U397" s="141"/>
      <c r="V397" s="141"/>
      <c r="W397" s="141"/>
      <c r="X397" s="141"/>
      <c r="Y397" s="141"/>
      <c r="Z397" s="141"/>
      <c r="AA397" s="141"/>
      <c r="AB397" s="141"/>
      <c r="AC397" s="141"/>
      <c r="AD397" s="141"/>
      <c r="AE397" s="141"/>
      <c r="AR397" s="236" t="s">
        <v>225</v>
      </c>
      <c r="AT397" s="236" t="s">
        <v>146</v>
      </c>
      <c r="AU397" s="236" t="s">
        <v>86</v>
      </c>
      <c r="AY397" s="131" t="s">
        <v>144</v>
      </c>
      <c r="BE397" s="237">
        <f>IF(N397="základní",J397,0)</f>
        <v>0</v>
      </c>
      <c r="BF397" s="237">
        <f>IF(N397="snížená",J397,0)</f>
        <v>0</v>
      </c>
      <c r="BG397" s="237">
        <f>IF(N397="zákl. přenesená",J397,0)</f>
        <v>0</v>
      </c>
      <c r="BH397" s="237">
        <f>IF(N397="sníž. přenesená",J397,0)</f>
        <v>0</v>
      </c>
      <c r="BI397" s="237">
        <f>IF(N397="nulová",J397,0)</f>
        <v>0</v>
      </c>
      <c r="BJ397" s="131" t="s">
        <v>84</v>
      </c>
      <c r="BK397" s="237">
        <f>ROUND(I397*H397,2)</f>
        <v>0</v>
      </c>
      <c r="BL397" s="131" t="s">
        <v>225</v>
      </c>
      <c r="BM397" s="236" t="s">
        <v>680</v>
      </c>
    </row>
    <row r="398" spans="1:65" s="238" customFormat="1" x14ac:dyDescent="0.2">
      <c r="B398" s="239"/>
      <c r="D398" s="240" t="s">
        <v>152</v>
      </c>
      <c r="E398" s="241" t="s">
        <v>1</v>
      </c>
      <c r="F398" s="242" t="s">
        <v>681</v>
      </c>
      <c r="H398" s="243">
        <v>100</v>
      </c>
      <c r="I398" s="80"/>
      <c r="L398" s="239"/>
      <c r="M398" s="244"/>
      <c r="N398" s="245"/>
      <c r="O398" s="245"/>
      <c r="P398" s="245"/>
      <c r="Q398" s="245"/>
      <c r="R398" s="245"/>
      <c r="S398" s="245"/>
      <c r="T398" s="246"/>
      <c r="AT398" s="241" t="s">
        <v>152</v>
      </c>
      <c r="AU398" s="241" t="s">
        <v>86</v>
      </c>
      <c r="AV398" s="238" t="s">
        <v>86</v>
      </c>
      <c r="AW398" s="238" t="s">
        <v>32</v>
      </c>
      <c r="AX398" s="238" t="s">
        <v>84</v>
      </c>
      <c r="AY398" s="241" t="s">
        <v>144</v>
      </c>
    </row>
    <row r="399" spans="1:65" s="144" customFormat="1" ht="21.6" customHeight="1" x14ac:dyDescent="0.2">
      <c r="A399" s="141"/>
      <c r="B399" s="142"/>
      <c r="C399" s="224" t="s">
        <v>682</v>
      </c>
      <c r="D399" s="224" t="s">
        <v>146</v>
      </c>
      <c r="E399" s="225" t="s">
        <v>683</v>
      </c>
      <c r="F399" s="226" t="s">
        <v>684</v>
      </c>
      <c r="G399" s="227" t="s">
        <v>281</v>
      </c>
      <c r="H399" s="228">
        <v>160</v>
      </c>
      <c r="I399" s="79"/>
      <c r="J399" s="229">
        <f>ROUND(I399*H399,2)</f>
        <v>0</v>
      </c>
      <c r="K399" s="230"/>
      <c r="L399" s="142"/>
      <c r="M399" s="231" t="s">
        <v>1</v>
      </c>
      <c r="N399" s="232" t="s">
        <v>41</v>
      </c>
      <c r="O399" s="233"/>
      <c r="P399" s="234">
        <f>O399*H399</f>
        <v>0</v>
      </c>
      <c r="Q399" s="234">
        <v>1.4840000000000001E-2</v>
      </c>
      <c r="R399" s="234">
        <f>Q399*H399</f>
        <v>2.3744000000000001</v>
      </c>
      <c r="S399" s="234">
        <v>0</v>
      </c>
      <c r="T399" s="235">
        <f>S399*H399</f>
        <v>0</v>
      </c>
      <c r="U399" s="141"/>
      <c r="V399" s="141"/>
      <c r="W399" s="141"/>
      <c r="X399" s="141"/>
      <c r="Y399" s="141"/>
      <c r="Z399" s="141"/>
      <c r="AA399" s="141"/>
      <c r="AB399" s="141"/>
      <c r="AC399" s="141"/>
      <c r="AD399" s="141"/>
      <c r="AE399" s="141"/>
      <c r="AR399" s="236" t="s">
        <v>225</v>
      </c>
      <c r="AT399" s="236" t="s">
        <v>146</v>
      </c>
      <c r="AU399" s="236" t="s">
        <v>86</v>
      </c>
      <c r="AY399" s="131" t="s">
        <v>144</v>
      </c>
      <c r="BE399" s="237">
        <f>IF(N399="základní",J399,0)</f>
        <v>0</v>
      </c>
      <c r="BF399" s="237">
        <f>IF(N399="snížená",J399,0)</f>
        <v>0</v>
      </c>
      <c r="BG399" s="237">
        <f>IF(N399="zákl. přenesená",J399,0)</f>
        <v>0</v>
      </c>
      <c r="BH399" s="237">
        <f>IF(N399="sníž. přenesená",J399,0)</f>
        <v>0</v>
      </c>
      <c r="BI399" s="237">
        <f>IF(N399="nulová",J399,0)</f>
        <v>0</v>
      </c>
      <c r="BJ399" s="131" t="s">
        <v>84</v>
      </c>
      <c r="BK399" s="237">
        <f>ROUND(I399*H399,2)</f>
        <v>0</v>
      </c>
      <c r="BL399" s="131" t="s">
        <v>225</v>
      </c>
      <c r="BM399" s="236" t="s">
        <v>685</v>
      </c>
    </row>
    <row r="400" spans="1:65" s="238" customFormat="1" x14ac:dyDescent="0.2">
      <c r="B400" s="239"/>
      <c r="D400" s="240" t="s">
        <v>152</v>
      </c>
      <c r="E400" s="241" t="s">
        <v>1</v>
      </c>
      <c r="F400" s="242" t="s">
        <v>686</v>
      </c>
      <c r="H400" s="243">
        <v>160</v>
      </c>
      <c r="I400" s="80"/>
      <c r="L400" s="239"/>
      <c r="M400" s="244"/>
      <c r="N400" s="245"/>
      <c r="O400" s="245"/>
      <c r="P400" s="245"/>
      <c r="Q400" s="245"/>
      <c r="R400" s="245"/>
      <c r="S400" s="245"/>
      <c r="T400" s="246"/>
      <c r="AT400" s="241" t="s">
        <v>152</v>
      </c>
      <c r="AU400" s="241" t="s">
        <v>86</v>
      </c>
      <c r="AV400" s="238" t="s">
        <v>86</v>
      </c>
      <c r="AW400" s="238" t="s">
        <v>32</v>
      </c>
      <c r="AX400" s="238" t="s">
        <v>84</v>
      </c>
      <c r="AY400" s="241" t="s">
        <v>144</v>
      </c>
    </row>
    <row r="401" spans="1:65" s="144" customFormat="1" ht="21.6" customHeight="1" x14ac:dyDescent="0.2">
      <c r="A401" s="141"/>
      <c r="B401" s="142"/>
      <c r="C401" s="224" t="s">
        <v>687</v>
      </c>
      <c r="D401" s="224" t="s">
        <v>146</v>
      </c>
      <c r="E401" s="225" t="s">
        <v>688</v>
      </c>
      <c r="F401" s="226" t="s">
        <v>689</v>
      </c>
      <c r="G401" s="227" t="s">
        <v>281</v>
      </c>
      <c r="H401" s="228">
        <v>1</v>
      </c>
      <c r="I401" s="79"/>
      <c r="J401" s="229">
        <f>ROUND(I401*H401,2)</f>
        <v>0</v>
      </c>
      <c r="K401" s="230"/>
      <c r="L401" s="142"/>
      <c r="M401" s="231" t="s">
        <v>1</v>
      </c>
      <c r="N401" s="232" t="s">
        <v>41</v>
      </c>
      <c r="O401" s="233"/>
      <c r="P401" s="234">
        <f>O401*H401</f>
        <v>0</v>
      </c>
      <c r="Q401" s="234">
        <v>2.2919999999999999E-2</v>
      </c>
      <c r="R401" s="234">
        <f>Q401*H401</f>
        <v>2.2919999999999999E-2</v>
      </c>
      <c r="S401" s="234">
        <v>0</v>
      </c>
      <c r="T401" s="235">
        <f>S401*H401</f>
        <v>0</v>
      </c>
      <c r="U401" s="141"/>
      <c r="V401" s="141"/>
      <c r="W401" s="141"/>
      <c r="X401" s="141"/>
      <c r="Y401" s="141"/>
      <c r="Z401" s="141"/>
      <c r="AA401" s="141"/>
      <c r="AB401" s="141"/>
      <c r="AC401" s="141"/>
      <c r="AD401" s="141"/>
      <c r="AE401" s="141"/>
      <c r="AR401" s="236" t="s">
        <v>225</v>
      </c>
      <c r="AT401" s="236" t="s">
        <v>146</v>
      </c>
      <c r="AU401" s="236" t="s">
        <v>86</v>
      </c>
      <c r="AY401" s="131" t="s">
        <v>144</v>
      </c>
      <c r="BE401" s="237">
        <f>IF(N401="základní",J401,0)</f>
        <v>0</v>
      </c>
      <c r="BF401" s="237">
        <f>IF(N401="snížená",J401,0)</f>
        <v>0</v>
      </c>
      <c r="BG401" s="237">
        <f>IF(N401="zákl. přenesená",J401,0)</f>
        <v>0</v>
      </c>
      <c r="BH401" s="237">
        <f>IF(N401="sníž. přenesená",J401,0)</f>
        <v>0</v>
      </c>
      <c r="BI401" s="237">
        <f>IF(N401="nulová",J401,0)</f>
        <v>0</v>
      </c>
      <c r="BJ401" s="131" t="s">
        <v>84</v>
      </c>
      <c r="BK401" s="237">
        <f>ROUND(I401*H401,2)</f>
        <v>0</v>
      </c>
      <c r="BL401" s="131" t="s">
        <v>225</v>
      </c>
      <c r="BM401" s="236" t="s">
        <v>690</v>
      </c>
    </row>
    <row r="402" spans="1:65" s="238" customFormat="1" x14ac:dyDescent="0.2">
      <c r="B402" s="239"/>
      <c r="D402" s="240" t="s">
        <v>152</v>
      </c>
      <c r="E402" s="241" t="s">
        <v>1</v>
      </c>
      <c r="F402" s="242" t="s">
        <v>84</v>
      </c>
      <c r="H402" s="243">
        <v>1</v>
      </c>
      <c r="I402" s="80"/>
      <c r="L402" s="239"/>
      <c r="M402" s="244"/>
      <c r="N402" s="245"/>
      <c r="O402" s="245"/>
      <c r="P402" s="245"/>
      <c r="Q402" s="245"/>
      <c r="R402" s="245"/>
      <c r="S402" s="245"/>
      <c r="T402" s="246"/>
      <c r="AT402" s="241" t="s">
        <v>152</v>
      </c>
      <c r="AU402" s="241" t="s">
        <v>86</v>
      </c>
      <c r="AV402" s="238" t="s">
        <v>86</v>
      </c>
      <c r="AW402" s="238" t="s">
        <v>32</v>
      </c>
      <c r="AX402" s="238" t="s">
        <v>84</v>
      </c>
      <c r="AY402" s="241" t="s">
        <v>144</v>
      </c>
    </row>
    <row r="403" spans="1:65" s="144" customFormat="1" ht="21.6" customHeight="1" x14ac:dyDescent="0.2">
      <c r="A403" s="141"/>
      <c r="B403" s="142"/>
      <c r="C403" s="224" t="s">
        <v>691</v>
      </c>
      <c r="D403" s="224" t="s">
        <v>146</v>
      </c>
      <c r="E403" s="225" t="s">
        <v>692</v>
      </c>
      <c r="F403" s="226" t="s">
        <v>693</v>
      </c>
      <c r="G403" s="227" t="s">
        <v>207</v>
      </c>
      <c r="H403" s="228">
        <v>45</v>
      </c>
      <c r="I403" s="79"/>
      <c r="J403" s="229">
        <f>ROUND(I403*H403,2)</f>
        <v>0</v>
      </c>
      <c r="K403" s="230"/>
      <c r="L403" s="142"/>
      <c r="M403" s="231" t="s">
        <v>1</v>
      </c>
      <c r="N403" s="232" t="s">
        <v>41</v>
      </c>
      <c r="O403" s="233"/>
      <c r="P403" s="234">
        <f>O403*H403</f>
        <v>0</v>
      </c>
      <c r="Q403" s="234">
        <v>8.0000000000000007E-5</v>
      </c>
      <c r="R403" s="234">
        <f>Q403*H403</f>
        <v>3.6000000000000003E-3</v>
      </c>
      <c r="S403" s="234">
        <v>0</v>
      </c>
      <c r="T403" s="235">
        <f>S403*H403</f>
        <v>0</v>
      </c>
      <c r="U403" s="141"/>
      <c r="V403" s="141"/>
      <c r="W403" s="141"/>
      <c r="X403" s="141"/>
      <c r="Y403" s="141"/>
      <c r="Z403" s="141"/>
      <c r="AA403" s="141"/>
      <c r="AB403" s="141"/>
      <c r="AC403" s="141"/>
      <c r="AD403" s="141"/>
      <c r="AE403" s="141"/>
      <c r="AR403" s="236" t="s">
        <v>225</v>
      </c>
      <c r="AT403" s="236" t="s">
        <v>146</v>
      </c>
      <c r="AU403" s="236" t="s">
        <v>86</v>
      </c>
      <c r="AY403" s="131" t="s">
        <v>144</v>
      </c>
      <c r="BE403" s="237">
        <f>IF(N403="základní",J403,0)</f>
        <v>0</v>
      </c>
      <c r="BF403" s="237">
        <f>IF(N403="snížená",J403,0)</f>
        <v>0</v>
      </c>
      <c r="BG403" s="237">
        <f>IF(N403="zákl. přenesená",J403,0)</f>
        <v>0</v>
      </c>
      <c r="BH403" s="237">
        <f>IF(N403="sníž. přenesená",J403,0)</f>
        <v>0</v>
      </c>
      <c r="BI403" s="237">
        <f>IF(N403="nulová",J403,0)</f>
        <v>0</v>
      </c>
      <c r="BJ403" s="131" t="s">
        <v>84</v>
      </c>
      <c r="BK403" s="237">
        <f>ROUND(I403*H403,2)</f>
        <v>0</v>
      </c>
      <c r="BL403" s="131" t="s">
        <v>225</v>
      </c>
      <c r="BM403" s="236" t="s">
        <v>694</v>
      </c>
    </row>
    <row r="404" spans="1:65" s="238" customFormat="1" x14ac:dyDescent="0.2">
      <c r="B404" s="239"/>
      <c r="D404" s="240" t="s">
        <v>152</v>
      </c>
      <c r="E404" s="241" t="s">
        <v>1</v>
      </c>
      <c r="F404" s="242" t="s">
        <v>352</v>
      </c>
      <c r="H404" s="243">
        <v>45</v>
      </c>
      <c r="I404" s="80"/>
      <c r="L404" s="239"/>
      <c r="M404" s="244"/>
      <c r="N404" s="245"/>
      <c r="O404" s="245"/>
      <c r="P404" s="245"/>
      <c r="Q404" s="245"/>
      <c r="R404" s="245"/>
      <c r="S404" s="245"/>
      <c r="T404" s="246"/>
      <c r="AT404" s="241" t="s">
        <v>152</v>
      </c>
      <c r="AU404" s="241" t="s">
        <v>86</v>
      </c>
      <c r="AV404" s="238" t="s">
        <v>86</v>
      </c>
      <c r="AW404" s="238" t="s">
        <v>32</v>
      </c>
      <c r="AX404" s="238" t="s">
        <v>84</v>
      </c>
      <c r="AY404" s="241" t="s">
        <v>144</v>
      </c>
    </row>
    <row r="405" spans="1:65" s="144" customFormat="1" ht="21.6" customHeight="1" x14ac:dyDescent="0.2">
      <c r="A405" s="141"/>
      <c r="B405" s="142"/>
      <c r="C405" s="224" t="s">
        <v>695</v>
      </c>
      <c r="D405" s="224" t="s">
        <v>146</v>
      </c>
      <c r="E405" s="225" t="s">
        <v>696</v>
      </c>
      <c r="F405" s="226" t="s">
        <v>697</v>
      </c>
      <c r="G405" s="227" t="s">
        <v>207</v>
      </c>
      <c r="H405" s="228">
        <v>84</v>
      </c>
      <c r="I405" s="79"/>
      <c r="J405" s="229">
        <f>ROUND(I405*H405,2)</f>
        <v>0</v>
      </c>
      <c r="K405" s="230"/>
      <c r="L405" s="142"/>
      <c r="M405" s="231" t="s">
        <v>1</v>
      </c>
      <c r="N405" s="232" t="s">
        <v>41</v>
      </c>
      <c r="O405" s="233"/>
      <c r="P405" s="234">
        <f>O405*H405</f>
        <v>0</v>
      </c>
      <c r="Q405" s="234">
        <v>1.1E-4</v>
      </c>
      <c r="R405" s="234">
        <f>Q405*H405</f>
        <v>9.2399999999999999E-3</v>
      </c>
      <c r="S405" s="234">
        <v>0</v>
      </c>
      <c r="T405" s="235">
        <f>S405*H405</f>
        <v>0</v>
      </c>
      <c r="U405" s="141"/>
      <c r="V405" s="141"/>
      <c r="W405" s="141"/>
      <c r="X405" s="141"/>
      <c r="Y405" s="141"/>
      <c r="Z405" s="141"/>
      <c r="AA405" s="141"/>
      <c r="AB405" s="141"/>
      <c r="AC405" s="141"/>
      <c r="AD405" s="141"/>
      <c r="AE405" s="141"/>
      <c r="AR405" s="236" t="s">
        <v>225</v>
      </c>
      <c r="AT405" s="236" t="s">
        <v>146</v>
      </c>
      <c r="AU405" s="236" t="s">
        <v>86</v>
      </c>
      <c r="AY405" s="131" t="s">
        <v>144</v>
      </c>
      <c r="BE405" s="237">
        <f>IF(N405="základní",J405,0)</f>
        <v>0</v>
      </c>
      <c r="BF405" s="237">
        <f>IF(N405="snížená",J405,0)</f>
        <v>0</v>
      </c>
      <c r="BG405" s="237">
        <f>IF(N405="zákl. přenesená",J405,0)</f>
        <v>0</v>
      </c>
      <c r="BH405" s="237">
        <f>IF(N405="sníž. přenesená",J405,0)</f>
        <v>0</v>
      </c>
      <c r="BI405" s="237">
        <f>IF(N405="nulová",J405,0)</f>
        <v>0</v>
      </c>
      <c r="BJ405" s="131" t="s">
        <v>84</v>
      </c>
      <c r="BK405" s="237">
        <f>ROUND(I405*H405,2)</f>
        <v>0</v>
      </c>
      <c r="BL405" s="131" t="s">
        <v>225</v>
      </c>
      <c r="BM405" s="236" t="s">
        <v>698</v>
      </c>
    </row>
    <row r="406" spans="1:65" s="238" customFormat="1" x14ac:dyDescent="0.2">
      <c r="B406" s="239"/>
      <c r="D406" s="240" t="s">
        <v>152</v>
      </c>
      <c r="E406" s="241" t="s">
        <v>1</v>
      </c>
      <c r="F406" s="242" t="s">
        <v>699</v>
      </c>
      <c r="H406" s="243">
        <v>84</v>
      </c>
      <c r="I406" s="80"/>
      <c r="L406" s="239"/>
      <c r="M406" s="244"/>
      <c r="N406" s="245"/>
      <c r="O406" s="245"/>
      <c r="P406" s="245"/>
      <c r="Q406" s="245"/>
      <c r="R406" s="245"/>
      <c r="S406" s="245"/>
      <c r="T406" s="246"/>
      <c r="AT406" s="241" t="s">
        <v>152</v>
      </c>
      <c r="AU406" s="241" t="s">
        <v>86</v>
      </c>
      <c r="AV406" s="238" t="s">
        <v>86</v>
      </c>
      <c r="AW406" s="238" t="s">
        <v>32</v>
      </c>
      <c r="AX406" s="238" t="s">
        <v>84</v>
      </c>
      <c r="AY406" s="241" t="s">
        <v>144</v>
      </c>
    </row>
    <row r="407" spans="1:65" s="144" customFormat="1" ht="21.6" customHeight="1" x14ac:dyDescent="0.2">
      <c r="A407" s="141"/>
      <c r="B407" s="142"/>
      <c r="C407" s="224" t="s">
        <v>700</v>
      </c>
      <c r="D407" s="224" t="s">
        <v>146</v>
      </c>
      <c r="E407" s="225" t="s">
        <v>701</v>
      </c>
      <c r="F407" s="226" t="s">
        <v>702</v>
      </c>
      <c r="G407" s="227" t="s">
        <v>207</v>
      </c>
      <c r="H407" s="228">
        <v>130</v>
      </c>
      <c r="I407" s="79"/>
      <c r="J407" s="229">
        <f>ROUND(I407*H407,2)</f>
        <v>0</v>
      </c>
      <c r="K407" s="230"/>
      <c r="L407" s="142"/>
      <c r="M407" s="231" t="s">
        <v>1</v>
      </c>
      <c r="N407" s="232" t="s">
        <v>41</v>
      </c>
      <c r="O407" s="233"/>
      <c r="P407" s="234">
        <f>O407*H407</f>
        <v>0</v>
      </c>
      <c r="Q407" s="234">
        <v>1.9000000000000001E-4</v>
      </c>
      <c r="R407" s="234">
        <f>Q407*H407</f>
        <v>2.47E-2</v>
      </c>
      <c r="S407" s="234">
        <v>0</v>
      </c>
      <c r="T407" s="235">
        <f>S407*H407</f>
        <v>0</v>
      </c>
      <c r="U407" s="141"/>
      <c r="V407" s="141"/>
      <c r="W407" s="141"/>
      <c r="X407" s="141"/>
      <c r="Y407" s="141"/>
      <c r="Z407" s="141"/>
      <c r="AA407" s="141"/>
      <c r="AB407" s="141"/>
      <c r="AC407" s="141"/>
      <c r="AD407" s="141"/>
      <c r="AE407" s="141"/>
      <c r="AR407" s="236" t="s">
        <v>225</v>
      </c>
      <c r="AT407" s="236" t="s">
        <v>146</v>
      </c>
      <c r="AU407" s="236" t="s">
        <v>86</v>
      </c>
      <c r="AY407" s="131" t="s">
        <v>144</v>
      </c>
      <c r="BE407" s="237">
        <f>IF(N407="základní",J407,0)</f>
        <v>0</v>
      </c>
      <c r="BF407" s="237">
        <f>IF(N407="snížená",J407,0)</f>
        <v>0</v>
      </c>
      <c r="BG407" s="237">
        <f>IF(N407="zákl. přenesená",J407,0)</f>
        <v>0</v>
      </c>
      <c r="BH407" s="237">
        <f>IF(N407="sníž. přenesená",J407,0)</f>
        <v>0</v>
      </c>
      <c r="BI407" s="237">
        <f>IF(N407="nulová",J407,0)</f>
        <v>0</v>
      </c>
      <c r="BJ407" s="131" t="s">
        <v>84</v>
      </c>
      <c r="BK407" s="237">
        <f>ROUND(I407*H407,2)</f>
        <v>0</v>
      </c>
      <c r="BL407" s="131" t="s">
        <v>225</v>
      </c>
      <c r="BM407" s="236" t="s">
        <v>703</v>
      </c>
    </row>
    <row r="408" spans="1:65" s="238" customFormat="1" x14ac:dyDescent="0.2">
      <c r="B408" s="239"/>
      <c r="D408" s="240" t="s">
        <v>152</v>
      </c>
      <c r="E408" s="241" t="s">
        <v>1</v>
      </c>
      <c r="F408" s="242" t="s">
        <v>704</v>
      </c>
      <c r="H408" s="243">
        <v>130</v>
      </c>
      <c r="I408" s="80"/>
      <c r="L408" s="239"/>
      <c r="M408" s="244"/>
      <c r="N408" s="245"/>
      <c r="O408" s="245"/>
      <c r="P408" s="245"/>
      <c r="Q408" s="245"/>
      <c r="R408" s="245"/>
      <c r="S408" s="245"/>
      <c r="T408" s="246"/>
      <c r="AT408" s="241" t="s">
        <v>152</v>
      </c>
      <c r="AU408" s="241" t="s">
        <v>86</v>
      </c>
      <c r="AV408" s="238" t="s">
        <v>86</v>
      </c>
      <c r="AW408" s="238" t="s">
        <v>32</v>
      </c>
      <c r="AX408" s="238" t="s">
        <v>84</v>
      </c>
      <c r="AY408" s="241" t="s">
        <v>144</v>
      </c>
    </row>
    <row r="409" spans="1:65" s="144" customFormat="1" ht="14.4" customHeight="1" x14ac:dyDescent="0.2">
      <c r="A409" s="141"/>
      <c r="B409" s="142"/>
      <c r="C409" s="224" t="s">
        <v>705</v>
      </c>
      <c r="D409" s="224" t="s">
        <v>146</v>
      </c>
      <c r="E409" s="225" t="s">
        <v>706</v>
      </c>
      <c r="F409" s="226" t="s">
        <v>707</v>
      </c>
      <c r="G409" s="227" t="s">
        <v>281</v>
      </c>
      <c r="H409" s="228">
        <v>350</v>
      </c>
      <c r="I409" s="79"/>
      <c r="J409" s="229">
        <f>ROUND(I409*H409,2)</f>
        <v>0</v>
      </c>
      <c r="K409" s="230"/>
      <c r="L409" s="142"/>
      <c r="M409" s="231" t="s">
        <v>1</v>
      </c>
      <c r="N409" s="232" t="s">
        <v>41</v>
      </c>
      <c r="O409" s="233"/>
      <c r="P409" s="234">
        <f>O409*H409</f>
        <v>0</v>
      </c>
      <c r="Q409" s="234">
        <v>1.8000000000000001E-4</v>
      </c>
      <c r="R409" s="234">
        <f>Q409*H409</f>
        <v>6.3E-2</v>
      </c>
      <c r="S409" s="234">
        <v>0</v>
      </c>
      <c r="T409" s="235">
        <f>S409*H409</f>
        <v>0</v>
      </c>
      <c r="U409" s="141"/>
      <c r="V409" s="141"/>
      <c r="W409" s="141"/>
      <c r="X409" s="141"/>
      <c r="Y409" s="141"/>
      <c r="Z409" s="141"/>
      <c r="AA409" s="141"/>
      <c r="AB409" s="141"/>
      <c r="AC409" s="141"/>
      <c r="AD409" s="141"/>
      <c r="AE409" s="141"/>
      <c r="AR409" s="236" t="s">
        <v>225</v>
      </c>
      <c r="AT409" s="236" t="s">
        <v>146</v>
      </c>
      <c r="AU409" s="236" t="s">
        <v>86</v>
      </c>
      <c r="AY409" s="131" t="s">
        <v>144</v>
      </c>
      <c r="BE409" s="237">
        <f>IF(N409="základní",J409,0)</f>
        <v>0</v>
      </c>
      <c r="BF409" s="237">
        <f>IF(N409="snížená",J409,0)</f>
        <v>0</v>
      </c>
      <c r="BG409" s="237">
        <f>IF(N409="zákl. přenesená",J409,0)</f>
        <v>0</v>
      </c>
      <c r="BH409" s="237">
        <f>IF(N409="sníž. přenesená",J409,0)</f>
        <v>0</v>
      </c>
      <c r="BI409" s="237">
        <f>IF(N409="nulová",J409,0)</f>
        <v>0</v>
      </c>
      <c r="BJ409" s="131" t="s">
        <v>84</v>
      </c>
      <c r="BK409" s="237">
        <f>ROUND(I409*H409,2)</f>
        <v>0</v>
      </c>
      <c r="BL409" s="131" t="s">
        <v>225</v>
      </c>
      <c r="BM409" s="236" t="s">
        <v>708</v>
      </c>
    </row>
    <row r="410" spans="1:65" s="238" customFormat="1" x14ac:dyDescent="0.2">
      <c r="B410" s="239"/>
      <c r="D410" s="240" t="s">
        <v>152</v>
      </c>
      <c r="E410" s="241" t="s">
        <v>1</v>
      </c>
      <c r="F410" s="242" t="s">
        <v>709</v>
      </c>
      <c r="H410" s="243">
        <v>350</v>
      </c>
      <c r="I410" s="80"/>
      <c r="L410" s="239"/>
      <c r="M410" s="244"/>
      <c r="N410" s="245"/>
      <c r="O410" s="245"/>
      <c r="P410" s="245"/>
      <c r="Q410" s="245"/>
      <c r="R410" s="245"/>
      <c r="S410" s="245"/>
      <c r="T410" s="246"/>
      <c r="AT410" s="241" t="s">
        <v>152</v>
      </c>
      <c r="AU410" s="241" t="s">
        <v>86</v>
      </c>
      <c r="AV410" s="238" t="s">
        <v>86</v>
      </c>
      <c r="AW410" s="238" t="s">
        <v>32</v>
      </c>
      <c r="AX410" s="238" t="s">
        <v>84</v>
      </c>
      <c r="AY410" s="241" t="s">
        <v>144</v>
      </c>
    </row>
    <row r="411" spans="1:65" s="144" customFormat="1" ht="14.4" customHeight="1" x14ac:dyDescent="0.2">
      <c r="A411" s="141"/>
      <c r="B411" s="142"/>
      <c r="C411" s="224" t="s">
        <v>710</v>
      </c>
      <c r="D411" s="224" t="s">
        <v>146</v>
      </c>
      <c r="E411" s="225" t="s">
        <v>711</v>
      </c>
      <c r="F411" s="226" t="s">
        <v>712</v>
      </c>
      <c r="G411" s="227" t="s">
        <v>281</v>
      </c>
      <c r="H411" s="228">
        <v>150</v>
      </c>
      <c r="I411" s="79"/>
      <c r="J411" s="229">
        <f>ROUND(I411*H411,2)</f>
        <v>0</v>
      </c>
      <c r="K411" s="230"/>
      <c r="L411" s="142"/>
      <c r="M411" s="231" t="s">
        <v>1</v>
      </c>
      <c r="N411" s="232" t="s">
        <v>41</v>
      </c>
      <c r="O411" s="233"/>
      <c r="P411" s="234">
        <f>O411*H411</f>
        <v>0</v>
      </c>
      <c r="Q411" s="234">
        <v>2.1000000000000001E-4</v>
      </c>
      <c r="R411" s="234">
        <f>Q411*H411</f>
        <v>3.15E-2</v>
      </c>
      <c r="S411" s="234">
        <v>0</v>
      </c>
      <c r="T411" s="235">
        <f>S411*H411</f>
        <v>0</v>
      </c>
      <c r="U411" s="141"/>
      <c r="V411" s="141"/>
      <c r="W411" s="141"/>
      <c r="X411" s="141"/>
      <c r="Y411" s="141"/>
      <c r="Z411" s="141"/>
      <c r="AA411" s="141"/>
      <c r="AB411" s="141"/>
      <c r="AC411" s="141"/>
      <c r="AD411" s="141"/>
      <c r="AE411" s="141"/>
      <c r="AR411" s="236" t="s">
        <v>225</v>
      </c>
      <c r="AT411" s="236" t="s">
        <v>146</v>
      </c>
      <c r="AU411" s="236" t="s">
        <v>86</v>
      </c>
      <c r="AY411" s="131" t="s">
        <v>144</v>
      </c>
      <c r="BE411" s="237">
        <f>IF(N411="základní",J411,0)</f>
        <v>0</v>
      </c>
      <c r="BF411" s="237">
        <f>IF(N411="snížená",J411,0)</f>
        <v>0</v>
      </c>
      <c r="BG411" s="237">
        <f>IF(N411="zákl. přenesená",J411,0)</f>
        <v>0</v>
      </c>
      <c r="BH411" s="237">
        <f>IF(N411="sníž. přenesená",J411,0)</f>
        <v>0</v>
      </c>
      <c r="BI411" s="237">
        <f>IF(N411="nulová",J411,0)</f>
        <v>0</v>
      </c>
      <c r="BJ411" s="131" t="s">
        <v>84</v>
      </c>
      <c r="BK411" s="237">
        <f>ROUND(I411*H411,2)</f>
        <v>0</v>
      </c>
      <c r="BL411" s="131" t="s">
        <v>225</v>
      </c>
      <c r="BM411" s="236" t="s">
        <v>713</v>
      </c>
    </row>
    <row r="412" spans="1:65" s="238" customFormat="1" x14ac:dyDescent="0.2">
      <c r="B412" s="239"/>
      <c r="D412" s="240" t="s">
        <v>152</v>
      </c>
      <c r="E412" s="241" t="s">
        <v>1</v>
      </c>
      <c r="F412" s="242" t="s">
        <v>714</v>
      </c>
      <c r="H412" s="243">
        <v>150</v>
      </c>
      <c r="I412" s="80"/>
      <c r="L412" s="239"/>
      <c r="M412" s="244"/>
      <c r="N412" s="245"/>
      <c r="O412" s="245"/>
      <c r="P412" s="245"/>
      <c r="Q412" s="245"/>
      <c r="R412" s="245"/>
      <c r="S412" s="245"/>
      <c r="T412" s="246"/>
      <c r="AT412" s="241" t="s">
        <v>152</v>
      </c>
      <c r="AU412" s="241" t="s">
        <v>86</v>
      </c>
      <c r="AV412" s="238" t="s">
        <v>86</v>
      </c>
      <c r="AW412" s="238" t="s">
        <v>32</v>
      </c>
      <c r="AX412" s="238" t="s">
        <v>84</v>
      </c>
      <c r="AY412" s="241" t="s">
        <v>144</v>
      </c>
    </row>
    <row r="413" spans="1:65" s="144" customFormat="1" ht="14.4" customHeight="1" x14ac:dyDescent="0.2">
      <c r="A413" s="141"/>
      <c r="B413" s="142"/>
      <c r="C413" s="224" t="s">
        <v>715</v>
      </c>
      <c r="D413" s="224" t="s">
        <v>146</v>
      </c>
      <c r="E413" s="225" t="s">
        <v>716</v>
      </c>
      <c r="F413" s="226" t="s">
        <v>717</v>
      </c>
      <c r="G413" s="227" t="s">
        <v>281</v>
      </c>
      <c r="H413" s="228">
        <v>32</v>
      </c>
      <c r="I413" s="79"/>
      <c r="J413" s="229">
        <f>ROUND(I413*H413,2)</f>
        <v>0</v>
      </c>
      <c r="K413" s="230"/>
      <c r="L413" s="142"/>
      <c r="M413" s="231" t="s">
        <v>1</v>
      </c>
      <c r="N413" s="232" t="s">
        <v>41</v>
      </c>
      <c r="O413" s="233"/>
      <c r="P413" s="234">
        <f>O413*H413</f>
        <v>0</v>
      </c>
      <c r="Q413" s="234">
        <v>2.5999999999999998E-4</v>
      </c>
      <c r="R413" s="234">
        <f>Q413*H413</f>
        <v>8.3199999999999993E-3</v>
      </c>
      <c r="S413" s="234">
        <v>0</v>
      </c>
      <c r="T413" s="235">
        <f>S413*H413</f>
        <v>0</v>
      </c>
      <c r="U413" s="141"/>
      <c r="V413" s="141"/>
      <c r="W413" s="141"/>
      <c r="X413" s="141"/>
      <c r="Y413" s="141"/>
      <c r="Z413" s="141"/>
      <c r="AA413" s="141"/>
      <c r="AB413" s="141"/>
      <c r="AC413" s="141"/>
      <c r="AD413" s="141"/>
      <c r="AE413" s="141"/>
      <c r="AR413" s="236" t="s">
        <v>225</v>
      </c>
      <c r="AT413" s="236" t="s">
        <v>146</v>
      </c>
      <c r="AU413" s="236" t="s">
        <v>86</v>
      </c>
      <c r="AY413" s="131" t="s">
        <v>144</v>
      </c>
      <c r="BE413" s="237">
        <f>IF(N413="základní",J413,0)</f>
        <v>0</v>
      </c>
      <c r="BF413" s="237">
        <f>IF(N413="snížená",J413,0)</f>
        <v>0</v>
      </c>
      <c r="BG413" s="237">
        <f>IF(N413="zákl. přenesená",J413,0)</f>
        <v>0</v>
      </c>
      <c r="BH413" s="237">
        <f>IF(N413="sníž. přenesená",J413,0)</f>
        <v>0</v>
      </c>
      <c r="BI413" s="237">
        <f>IF(N413="nulová",J413,0)</f>
        <v>0</v>
      </c>
      <c r="BJ413" s="131" t="s">
        <v>84</v>
      </c>
      <c r="BK413" s="237">
        <f>ROUND(I413*H413,2)</f>
        <v>0</v>
      </c>
      <c r="BL413" s="131" t="s">
        <v>225</v>
      </c>
      <c r="BM413" s="236" t="s">
        <v>718</v>
      </c>
    </row>
    <row r="414" spans="1:65" s="238" customFormat="1" x14ac:dyDescent="0.2">
      <c r="B414" s="239"/>
      <c r="D414" s="240" t="s">
        <v>152</v>
      </c>
      <c r="E414" s="241" t="s">
        <v>1</v>
      </c>
      <c r="F414" s="242" t="s">
        <v>293</v>
      </c>
      <c r="H414" s="243">
        <v>32</v>
      </c>
      <c r="I414" s="80"/>
      <c r="L414" s="239"/>
      <c r="M414" s="244"/>
      <c r="N414" s="245"/>
      <c r="O414" s="245"/>
      <c r="P414" s="245"/>
      <c r="Q414" s="245"/>
      <c r="R414" s="245"/>
      <c r="S414" s="245"/>
      <c r="T414" s="246"/>
      <c r="AT414" s="241" t="s">
        <v>152</v>
      </c>
      <c r="AU414" s="241" t="s">
        <v>86</v>
      </c>
      <c r="AV414" s="238" t="s">
        <v>86</v>
      </c>
      <c r="AW414" s="238" t="s">
        <v>32</v>
      </c>
      <c r="AX414" s="238" t="s">
        <v>84</v>
      </c>
      <c r="AY414" s="241" t="s">
        <v>144</v>
      </c>
    </row>
    <row r="415" spans="1:65" s="144" customFormat="1" ht="21.6" customHeight="1" x14ac:dyDescent="0.2">
      <c r="A415" s="141"/>
      <c r="B415" s="142"/>
      <c r="C415" s="224" t="s">
        <v>719</v>
      </c>
      <c r="D415" s="224" t="s">
        <v>146</v>
      </c>
      <c r="E415" s="225" t="s">
        <v>720</v>
      </c>
      <c r="F415" s="226" t="s">
        <v>721</v>
      </c>
      <c r="G415" s="227" t="s">
        <v>207</v>
      </c>
      <c r="H415" s="228">
        <v>76</v>
      </c>
      <c r="I415" s="79"/>
      <c r="J415" s="229">
        <f>ROUND(I415*H415,2)</f>
        <v>0</v>
      </c>
      <c r="K415" s="230"/>
      <c r="L415" s="142"/>
      <c r="M415" s="231" t="s">
        <v>1</v>
      </c>
      <c r="N415" s="232" t="s">
        <v>41</v>
      </c>
      <c r="O415" s="233"/>
      <c r="P415" s="234">
        <f>O415*H415</f>
        <v>0</v>
      </c>
      <c r="Q415" s="234">
        <v>1.2999999999999999E-4</v>
      </c>
      <c r="R415" s="234">
        <f>Q415*H415</f>
        <v>9.8799999999999999E-3</v>
      </c>
      <c r="S415" s="234">
        <v>0</v>
      </c>
      <c r="T415" s="235">
        <f>S415*H415</f>
        <v>0</v>
      </c>
      <c r="U415" s="141"/>
      <c r="V415" s="141"/>
      <c r="W415" s="141"/>
      <c r="X415" s="141"/>
      <c r="Y415" s="141"/>
      <c r="Z415" s="141"/>
      <c r="AA415" s="141"/>
      <c r="AB415" s="141"/>
      <c r="AC415" s="141"/>
      <c r="AD415" s="141"/>
      <c r="AE415" s="141"/>
      <c r="AR415" s="236" t="s">
        <v>225</v>
      </c>
      <c r="AT415" s="236" t="s">
        <v>146</v>
      </c>
      <c r="AU415" s="236" t="s">
        <v>86</v>
      </c>
      <c r="AY415" s="131" t="s">
        <v>144</v>
      </c>
      <c r="BE415" s="237">
        <f>IF(N415="základní",J415,0)</f>
        <v>0</v>
      </c>
      <c r="BF415" s="237">
        <f>IF(N415="snížená",J415,0)</f>
        <v>0</v>
      </c>
      <c r="BG415" s="237">
        <f>IF(N415="zákl. přenesená",J415,0)</f>
        <v>0</v>
      </c>
      <c r="BH415" s="237">
        <f>IF(N415="sníž. přenesená",J415,0)</f>
        <v>0</v>
      </c>
      <c r="BI415" s="237">
        <f>IF(N415="nulová",J415,0)</f>
        <v>0</v>
      </c>
      <c r="BJ415" s="131" t="s">
        <v>84</v>
      </c>
      <c r="BK415" s="237">
        <f>ROUND(I415*H415,2)</f>
        <v>0</v>
      </c>
      <c r="BL415" s="131" t="s">
        <v>225</v>
      </c>
      <c r="BM415" s="236" t="s">
        <v>722</v>
      </c>
    </row>
    <row r="416" spans="1:65" s="238" customFormat="1" x14ac:dyDescent="0.2">
      <c r="B416" s="239"/>
      <c r="D416" s="240" t="s">
        <v>152</v>
      </c>
      <c r="E416" s="241" t="s">
        <v>1</v>
      </c>
      <c r="F416" s="242" t="s">
        <v>723</v>
      </c>
      <c r="H416" s="243">
        <v>66</v>
      </c>
      <c r="I416" s="80"/>
      <c r="L416" s="239"/>
      <c r="M416" s="244"/>
      <c r="N416" s="245"/>
      <c r="O416" s="245"/>
      <c r="P416" s="245"/>
      <c r="Q416" s="245"/>
      <c r="R416" s="245"/>
      <c r="S416" s="245"/>
      <c r="T416" s="246"/>
      <c r="AT416" s="241" t="s">
        <v>152</v>
      </c>
      <c r="AU416" s="241" t="s">
        <v>86</v>
      </c>
      <c r="AV416" s="238" t="s">
        <v>86</v>
      </c>
      <c r="AW416" s="238" t="s">
        <v>32</v>
      </c>
      <c r="AX416" s="238" t="s">
        <v>76</v>
      </c>
      <c r="AY416" s="241" t="s">
        <v>144</v>
      </c>
    </row>
    <row r="417" spans="1:65" s="238" customFormat="1" x14ac:dyDescent="0.2">
      <c r="B417" s="239"/>
      <c r="D417" s="240" t="s">
        <v>152</v>
      </c>
      <c r="E417" s="241" t="s">
        <v>1</v>
      </c>
      <c r="F417" s="242" t="s">
        <v>724</v>
      </c>
      <c r="H417" s="243">
        <v>10</v>
      </c>
      <c r="I417" s="80"/>
      <c r="L417" s="239"/>
      <c r="M417" s="244"/>
      <c r="N417" s="245"/>
      <c r="O417" s="245"/>
      <c r="P417" s="245"/>
      <c r="Q417" s="245"/>
      <c r="R417" s="245"/>
      <c r="S417" s="245"/>
      <c r="T417" s="246"/>
      <c r="AT417" s="241" t="s">
        <v>152</v>
      </c>
      <c r="AU417" s="241" t="s">
        <v>86</v>
      </c>
      <c r="AV417" s="238" t="s">
        <v>86</v>
      </c>
      <c r="AW417" s="238" t="s">
        <v>32</v>
      </c>
      <c r="AX417" s="238" t="s">
        <v>76</v>
      </c>
      <c r="AY417" s="241" t="s">
        <v>144</v>
      </c>
    </row>
    <row r="418" spans="1:65" s="247" customFormat="1" x14ac:dyDescent="0.2">
      <c r="B418" s="248"/>
      <c r="D418" s="240" t="s">
        <v>152</v>
      </c>
      <c r="E418" s="249" t="s">
        <v>1</v>
      </c>
      <c r="F418" s="250" t="s">
        <v>154</v>
      </c>
      <c r="H418" s="251">
        <v>76</v>
      </c>
      <c r="I418" s="81"/>
      <c r="L418" s="248"/>
      <c r="M418" s="252"/>
      <c r="N418" s="253"/>
      <c r="O418" s="253"/>
      <c r="P418" s="253"/>
      <c r="Q418" s="253"/>
      <c r="R418" s="253"/>
      <c r="S418" s="253"/>
      <c r="T418" s="254"/>
      <c r="AT418" s="249" t="s">
        <v>152</v>
      </c>
      <c r="AU418" s="249" t="s">
        <v>86</v>
      </c>
      <c r="AV418" s="247" t="s">
        <v>150</v>
      </c>
      <c r="AW418" s="247" t="s">
        <v>32</v>
      </c>
      <c r="AX418" s="247" t="s">
        <v>84</v>
      </c>
      <c r="AY418" s="249" t="s">
        <v>144</v>
      </c>
    </row>
    <row r="419" spans="1:65" s="144" customFormat="1" ht="14.4" customHeight="1" x14ac:dyDescent="0.2">
      <c r="A419" s="141"/>
      <c r="B419" s="142"/>
      <c r="C419" s="224" t="s">
        <v>725</v>
      </c>
      <c r="D419" s="224" t="s">
        <v>146</v>
      </c>
      <c r="E419" s="225" t="s">
        <v>726</v>
      </c>
      <c r="F419" s="226" t="s">
        <v>727</v>
      </c>
      <c r="G419" s="227" t="s">
        <v>728</v>
      </c>
      <c r="H419" s="228">
        <v>10</v>
      </c>
      <c r="I419" s="79"/>
      <c r="J419" s="229">
        <f>ROUND(I419*H419,2)</f>
        <v>0</v>
      </c>
      <c r="K419" s="230"/>
      <c r="L419" s="142"/>
      <c r="M419" s="231" t="s">
        <v>1</v>
      </c>
      <c r="N419" s="232" t="s">
        <v>41</v>
      </c>
      <c r="O419" s="233"/>
      <c r="P419" s="234">
        <f>O419*H419</f>
        <v>0</v>
      </c>
      <c r="Q419" s="234">
        <v>2.5999999999999998E-4</v>
      </c>
      <c r="R419" s="234">
        <f>Q419*H419</f>
        <v>2.5999999999999999E-3</v>
      </c>
      <c r="S419" s="234">
        <v>0</v>
      </c>
      <c r="T419" s="235">
        <f>S419*H419</f>
        <v>0</v>
      </c>
      <c r="U419" s="141"/>
      <c r="V419" s="141"/>
      <c r="W419" s="141"/>
      <c r="X419" s="141"/>
      <c r="Y419" s="141"/>
      <c r="Z419" s="141"/>
      <c r="AA419" s="141"/>
      <c r="AB419" s="141"/>
      <c r="AC419" s="141"/>
      <c r="AD419" s="141"/>
      <c r="AE419" s="141"/>
      <c r="AR419" s="236" t="s">
        <v>225</v>
      </c>
      <c r="AT419" s="236" t="s">
        <v>146</v>
      </c>
      <c r="AU419" s="236" t="s">
        <v>86</v>
      </c>
      <c r="AY419" s="131" t="s">
        <v>144</v>
      </c>
      <c r="BE419" s="237">
        <f>IF(N419="základní",J419,0)</f>
        <v>0</v>
      </c>
      <c r="BF419" s="237">
        <f>IF(N419="snížená",J419,0)</f>
        <v>0</v>
      </c>
      <c r="BG419" s="237">
        <f>IF(N419="zákl. přenesená",J419,0)</f>
        <v>0</v>
      </c>
      <c r="BH419" s="237">
        <f>IF(N419="sníž. přenesená",J419,0)</f>
        <v>0</v>
      </c>
      <c r="BI419" s="237">
        <f>IF(N419="nulová",J419,0)</f>
        <v>0</v>
      </c>
      <c r="BJ419" s="131" t="s">
        <v>84</v>
      </c>
      <c r="BK419" s="237">
        <f>ROUND(I419*H419,2)</f>
        <v>0</v>
      </c>
      <c r="BL419" s="131" t="s">
        <v>225</v>
      </c>
      <c r="BM419" s="236" t="s">
        <v>729</v>
      </c>
    </row>
    <row r="420" spans="1:65" s="238" customFormat="1" x14ac:dyDescent="0.2">
      <c r="B420" s="239"/>
      <c r="D420" s="240" t="s">
        <v>152</v>
      </c>
      <c r="E420" s="241" t="s">
        <v>1</v>
      </c>
      <c r="F420" s="242" t="s">
        <v>730</v>
      </c>
      <c r="H420" s="243">
        <v>10</v>
      </c>
      <c r="I420" s="80"/>
      <c r="L420" s="239"/>
      <c r="M420" s="244"/>
      <c r="N420" s="245"/>
      <c r="O420" s="245"/>
      <c r="P420" s="245"/>
      <c r="Q420" s="245"/>
      <c r="R420" s="245"/>
      <c r="S420" s="245"/>
      <c r="T420" s="246"/>
      <c r="AT420" s="241" t="s">
        <v>152</v>
      </c>
      <c r="AU420" s="241" t="s">
        <v>86</v>
      </c>
      <c r="AV420" s="238" t="s">
        <v>86</v>
      </c>
      <c r="AW420" s="238" t="s">
        <v>32</v>
      </c>
      <c r="AX420" s="238" t="s">
        <v>84</v>
      </c>
      <c r="AY420" s="241" t="s">
        <v>144</v>
      </c>
    </row>
    <row r="421" spans="1:65" s="144" customFormat="1" ht="21.6" customHeight="1" x14ac:dyDescent="0.2">
      <c r="A421" s="141"/>
      <c r="B421" s="142"/>
      <c r="C421" s="224" t="s">
        <v>731</v>
      </c>
      <c r="D421" s="224" t="s">
        <v>146</v>
      </c>
      <c r="E421" s="225" t="s">
        <v>732</v>
      </c>
      <c r="F421" s="226" t="s">
        <v>733</v>
      </c>
      <c r="G421" s="227" t="s">
        <v>207</v>
      </c>
      <c r="H421" s="228">
        <v>1</v>
      </c>
      <c r="I421" s="79"/>
      <c r="J421" s="229">
        <f>ROUND(I421*H421,2)</f>
        <v>0</v>
      </c>
      <c r="K421" s="230"/>
      <c r="L421" s="142"/>
      <c r="M421" s="231" t="s">
        <v>1</v>
      </c>
      <c r="N421" s="232" t="s">
        <v>41</v>
      </c>
      <c r="O421" s="233"/>
      <c r="P421" s="234">
        <f>O421*H421</f>
        <v>0</v>
      </c>
      <c r="Q421" s="234">
        <v>3.6000000000000002E-4</v>
      </c>
      <c r="R421" s="234">
        <f>Q421*H421</f>
        <v>3.6000000000000002E-4</v>
      </c>
      <c r="S421" s="234">
        <v>0</v>
      </c>
      <c r="T421" s="235">
        <f>S421*H421</f>
        <v>0</v>
      </c>
      <c r="U421" s="141"/>
      <c r="V421" s="141"/>
      <c r="W421" s="141"/>
      <c r="X421" s="141"/>
      <c r="Y421" s="141"/>
      <c r="Z421" s="141"/>
      <c r="AA421" s="141"/>
      <c r="AB421" s="141"/>
      <c r="AC421" s="141"/>
      <c r="AD421" s="141"/>
      <c r="AE421" s="141"/>
      <c r="AR421" s="236" t="s">
        <v>225</v>
      </c>
      <c r="AT421" s="236" t="s">
        <v>146</v>
      </c>
      <c r="AU421" s="236" t="s">
        <v>86</v>
      </c>
      <c r="AY421" s="131" t="s">
        <v>144</v>
      </c>
      <c r="BE421" s="237">
        <f>IF(N421="základní",J421,0)</f>
        <v>0</v>
      </c>
      <c r="BF421" s="237">
        <f>IF(N421="snížená",J421,0)</f>
        <v>0</v>
      </c>
      <c r="BG421" s="237">
        <f>IF(N421="zákl. přenesená",J421,0)</f>
        <v>0</v>
      </c>
      <c r="BH421" s="237">
        <f>IF(N421="sníž. přenesená",J421,0)</f>
        <v>0</v>
      </c>
      <c r="BI421" s="237">
        <f>IF(N421="nulová",J421,0)</f>
        <v>0</v>
      </c>
      <c r="BJ421" s="131" t="s">
        <v>84</v>
      </c>
      <c r="BK421" s="237">
        <f>ROUND(I421*H421,2)</f>
        <v>0</v>
      </c>
      <c r="BL421" s="131" t="s">
        <v>225</v>
      </c>
      <c r="BM421" s="236" t="s">
        <v>734</v>
      </c>
    </row>
    <row r="422" spans="1:65" s="238" customFormat="1" x14ac:dyDescent="0.2">
      <c r="B422" s="239"/>
      <c r="D422" s="240" t="s">
        <v>152</v>
      </c>
      <c r="E422" s="241" t="s">
        <v>1</v>
      </c>
      <c r="F422" s="242" t="s">
        <v>84</v>
      </c>
      <c r="H422" s="243">
        <v>1</v>
      </c>
      <c r="I422" s="80"/>
      <c r="L422" s="239"/>
      <c r="M422" s="244"/>
      <c r="N422" s="245"/>
      <c r="O422" s="245"/>
      <c r="P422" s="245"/>
      <c r="Q422" s="245"/>
      <c r="R422" s="245"/>
      <c r="S422" s="245"/>
      <c r="T422" s="246"/>
      <c r="AT422" s="241" t="s">
        <v>152</v>
      </c>
      <c r="AU422" s="241" t="s">
        <v>86</v>
      </c>
      <c r="AV422" s="238" t="s">
        <v>86</v>
      </c>
      <c r="AW422" s="238" t="s">
        <v>32</v>
      </c>
      <c r="AX422" s="238" t="s">
        <v>84</v>
      </c>
      <c r="AY422" s="241" t="s">
        <v>144</v>
      </c>
    </row>
    <row r="423" spans="1:65" s="144" customFormat="1" ht="21.6" customHeight="1" x14ac:dyDescent="0.2">
      <c r="A423" s="141"/>
      <c r="B423" s="142"/>
      <c r="C423" s="224" t="s">
        <v>735</v>
      </c>
      <c r="D423" s="224" t="s">
        <v>146</v>
      </c>
      <c r="E423" s="225" t="s">
        <v>736</v>
      </c>
      <c r="F423" s="226" t="s">
        <v>737</v>
      </c>
      <c r="G423" s="227" t="s">
        <v>207</v>
      </c>
      <c r="H423" s="228">
        <v>1</v>
      </c>
      <c r="I423" s="79"/>
      <c r="J423" s="229">
        <f>ROUND(I423*H423,2)</f>
        <v>0</v>
      </c>
      <c r="K423" s="230"/>
      <c r="L423" s="142"/>
      <c r="M423" s="231" t="s">
        <v>1</v>
      </c>
      <c r="N423" s="232" t="s">
        <v>41</v>
      </c>
      <c r="O423" s="233"/>
      <c r="P423" s="234">
        <f>O423*H423</f>
        <v>0</v>
      </c>
      <c r="Q423" s="234">
        <v>7.6000000000000004E-4</v>
      </c>
      <c r="R423" s="234">
        <f>Q423*H423</f>
        <v>7.6000000000000004E-4</v>
      </c>
      <c r="S423" s="234">
        <v>0</v>
      </c>
      <c r="T423" s="235">
        <f>S423*H423</f>
        <v>0</v>
      </c>
      <c r="U423" s="141"/>
      <c r="V423" s="141"/>
      <c r="W423" s="141"/>
      <c r="X423" s="141"/>
      <c r="Y423" s="141"/>
      <c r="Z423" s="141"/>
      <c r="AA423" s="141"/>
      <c r="AB423" s="141"/>
      <c r="AC423" s="141"/>
      <c r="AD423" s="141"/>
      <c r="AE423" s="141"/>
      <c r="AR423" s="236" t="s">
        <v>225</v>
      </c>
      <c r="AT423" s="236" t="s">
        <v>146</v>
      </c>
      <c r="AU423" s="236" t="s">
        <v>86</v>
      </c>
      <c r="AY423" s="131" t="s">
        <v>144</v>
      </c>
      <c r="BE423" s="237">
        <f>IF(N423="základní",J423,0)</f>
        <v>0</v>
      </c>
      <c r="BF423" s="237">
        <f>IF(N423="snížená",J423,0)</f>
        <v>0</v>
      </c>
      <c r="BG423" s="237">
        <f>IF(N423="zákl. přenesená",J423,0)</f>
        <v>0</v>
      </c>
      <c r="BH423" s="237">
        <f>IF(N423="sníž. přenesená",J423,0)</f>
        <v>0</v>
      </c>
      <c r="BI423" s="237">
        <f>IF(N423="nulová",J423,0)</f>
        <v>0</v>
      </c>
      <c r="BJ423" s="131" t="s">
        <v>84</v>
      </c>
      <c r="BK423" s="237">
        <f>ROUND(I423*H423,2)</f>
        <v>0</v>
      </c>
      <c r="BL423" s="131" t="s">
        <v>225</v>
      </c>
      <c r="BM423" s="236" t="s">
        <v>738</v>
      </c>
    </row>
    <row r="424" spans="1:65" s="238" customFormat="1" x14ac:dyDescent="0.2">
      <c r="B424" s="239"/>
      <c r="D424" s="240" t="s">
        <v>152</v>
      </c>
      <c r="E424" s="241" t="s">
        <v>1</v>
      </c>
      <c r="F424" s="242" t="s">
        <v>84</v>
      </c>
      <c r="H424" s="243">
        <v>1</v>
      </c>
      <c r="I424" s="80"/>
      <c r="L424" s="239"/>
      <c r="M424" s="244"/>
      <c r="N424" s="245"/>
      <c r="O424" s="245"/>
      <c r="P424" s="245"/>
      <c r="Q424" s="245"/>
      <c r="R424" s="245"/>
      <c r="S424" s="245"/>
      <c r="T424" s="246"/>
      <c r="AT424" s="241" t="s">
        <v>152</v>
      </c>
      <c r="AU424" s="241" t="s">
        <v>86</v>
      </c>
      <c r="AV424" s="238" t="s">
        <v>86</v>
      </c>
      <c r="AW424" s="238" t="s">
        <v>32</v>
      </c>
      <c r="AX424" s="238" t="s">
        <v>84</v>
      </c>
      <c r="AY424" s="241" t="s">
        <v>144</v>
      </c>
    </row>
    <row r="425" spans="1:65" s="144" customFormat="1" ht="21.6" customHeight="1" x14ac:dyDescent="0.2">
      <c r="A425" s="141"/>
      <c r="B425" s="142"/>
      <c r="C425" s="224" t="s">
        <v>739</v>
      </c>
      <c r="D425" s="224" t="s">
        <v>146</v>
      </c>
      <c r="E425" s="225" t="s">
        <v>740</v>
      </c>
      <c r="F425" s="226" t="s">
        <v>741</v>
      </c>
      <c r="G425" s="227" t="s">
        <v>207</v>
      </c>
      <c r="H425" s="228">
        <v>55</v>
      </c>
      <c r="I425" s="79"/>
      <c r="J425" s="229">
        <f>ROUND(I425*H425,2)</f>
        <v>0</v>
      </c>
      <c r="K425" s="230"/>
      <c r="L425" s="142"/>
      <c r="M425" s="231" t="s">
        <v>1</v>
      </c>
      <c r="N425" s="232" t="s">
        <v>41</v>
      </c>
      <c r="O425" s="233"/>
      <c r="P425" s="234">
        <f>O425*H425</f>
        <v>0</v>
      </c>
      <c r="Q425" s="234">
        <v>2.0000000000000002E-5</v>
      </c>
      <c r="R425" s="234">
        <f>Q425*H425</f>
        <v>1.1000000000000001E-3</v>
      </c>
      <c r="S425" s="234">
        <v>0</v>
      </c>
      <c r="T425" s="235">
        <f>S425*H425</f>
        <v>0</v>
      </c>
      <c r="U425" s="141"/>
      <c r="V425" s="141"/>
      <c r="W425" s="141"/>
      <c r="X425" s="141"/>
      <c r="Y425" s="141"/>
      <c r="Z425" s="141"/>
      <c r="AA425" s="141"/>
      <c r="AB425" s="141"/>
      <c r="AC425" s="141"/>
      <c r="AD425" s="141"/>
      <c r="AE425" s="141"/>
      <c r="AR425" s="236" t="s">
        <v>225</v>
      </c>
      <c r="AT425" s="236" t="s">
        <v>146</v>
      </c>
      <c r="AU425" s="236" t="s">
        <v>86</v>
      </c>
      <c r="AY425" s="131" t="s">
        <v>144</v>
      </c>
      <c r="BE425" s="237">
        <f>IF(N425="základní",J425,0)</f>
        <v>0</v>
      </c>
      <c r="BF425" s="237">
        <f>IF(N425="snížená",J425,0)</f>
        <v>0</v>
      </c>
      <c r="BG425" s="237">
        <f>IF(N425="zákl. přenesená",J425,0)</f>
        <v>0</v>
      </c>
      <c r="BH425" s="237">
        <f>IF(N425="sníž. přenesená",J425,0)</f>
        <v>0</v>
      </c>
      <c r="BI425" s="237">
        <f>IF(N425="nulová",J425,0)</f>
        <v>0</v>
      </c>
      <c r="BJ425" s="131" t="s">
        <v>84</v>
      </c>
      <c r="BK425" s="237">
        <f>ROUND(I425*H425,2)</f>
        <v>0</v>
      </c>
      <c r="BL425" s="131" t="s">
        <v>225</v>
      </c>
      <c r="BM425" s="236" t="s">
        <v>742</v>
      </c>
    </row>
    <row r="426" spans="1:65" s="238" customFormat="1" x14ac:dyDescent="0.2">
      <c r="B426" s="239"/>
      <c r="D426" s="240" t="s">
        <v>152</v>
      </c>
      <c r="E426" s="241" t="s">
        <v>1</v>
      </c>
      <c r="F426" s="242" t="s">
        <v>743</v>
      </c>
      <c r="H426" s="243">
        <v>55</v>
      </c>
      <c r="I426" s="80"/>
      <c r="L426" s="239"/>
      <c r="M426" s="244"/>
      <c r="N426" s="245"/>
      <c r="O426" s="245"/>
      <c r="P426" s="245"/>
      <c r="Q426" s="245"/>
      <c r="R426" s="245"/>
      <c r="S426" s="245"/>
      <c r="T426" s="246"/>
      <c r="AT426" s="241" t="s">
        <v>152</v>
      </c>
      <c r="AU426" s="241" t="s">
        <v>86</v>
      </c>
      <c r="AV426" s="238" t="s">
        <v>86</v>
      </c>
      <c r="AW426" s="238" t="s">
        <v>32</v>
      </c>
      <c r="AX426" s="238" t="s">
        <v>84</v>
      </c>
      <c r="AY426" s="241" t="s">
        <v>144</v>
      </c>
    </row>
    <row r="427" spans="1:65" s="144" customFormat="1" ht="21.6" customHeight="1" x14ac:dyDescent="0.2">
      <c r="A427" s="141"/>
      <c r="B427" s="142"/>
      <c r="C427" s="262" t="s">
        <v>744</v>
      </c>
      <c r="D427" s="262" t="s">
        <v>179</v>
      </c>
      <c r="E427" s="263" t="s">
        <v>745</v>
      </c>
      <c r="F427" s="264" t="s">
        <v>746</v>
      </c>
      <c r="G427" s="265" t="s">
        <v>207</v>
      </c>
      <c r="H427" s="266">
        <v>39</v>
      </c>
      <c r="I427" s="83"/>
      <c r="J427" s="267">
        <f>ROUND(I427*H427,2)</f>
        <v>0</v>
      </c>
      <c r="K427" s="268"/>
      <c r="L427" s="269"/>
      <c r="M427" s="270" t="s">
        <v>1</v>
      </c>
      <c r="N427" s="271" t="s">
        <v>41</v>
      </c>
      <c r="O427" s="233"/>
      <c r="P427" s="234">
        <f>O427*H427</f>
        <v>0</v>
      </c>
      <c r="Q427" s="234">
        <v>1.9000000000000001E-4</v>
      </c>
      <c r="R427" s="234">
        <f>Q427*H427</f>
        <v>7.4100000000000008E-3</v>
      </c>
      <c r="S427" s="234">
        <v>0</v>
      </c>
      <c r="T427" s="235">
        <f>S427*H427</f>
        <v>0</v>
      </c>
      <c r="U427" s="141"/>
      <c r="V427" s="141"/>
      <c r="W427" s="141"/>
      <c r="X427" s="141"/>
      <c r="Y427" s="141"/>
      <c r="Z427" s="141"/>
      <c r="AA427" s="141"/>
      <c r="AB427" s="141"/>
      <c r="AC427" s="141"/>
      <c r="AD427" s="141"/>
      <c r="AE427" s="141"/>
      <c r="AR427" s="236" t="s">
        <v>293</v>
      </c>
      <c r="AT427" s="236" t="s">
        <v>179</v>
      </c>
      <c r="AU427" s="236" t="s">
        <v>86</v>
      </c>
      <c r="AY427" s="131" t="s">
        <v>144</v>
      </c>
      <c r="BE427" s="237">
        <f>IF(N427="základní",J427,0)</f>
        <v>0</v>
      </c>
      <c r="BF427" s="237">
        <f>IF(N427="snížená",J427,0)</f>
        <v>0</v>
      </c>
      <c r="BG427" s="237">
        <f>IF(N427="zákl. přenesená",J427,0)</f>
        <v>0</v>
      </c>
      <c r="BH427" s="237">
        <f>IF(N427="sníž. přenesená",J427,0)</f>
        <v>0</v>
      </c>
      <c r="BI427" s="237">
        <f>IF(N427="nulová",J427,0)</f>
        <v>0</v>
      </c>
      <c r="BJ427" s="131" t="s">
        <v>84</v>
      </c>
      <c r="BK427" s="237">
        <f>ROUND(I427*H427,2)</f>
        <v>0</v>
      </c>
      <c r="BL427" s="131" t="s">
        <v>225</v>
      </c>
      <c r="BM427" s="236" t="s">
        <v>747</v>
      </c>
    </row>
    <row r="428" spans="1:65" s="238" customFormat="1" x14ac:dyDescent="0.2">
      <c r="B428" s="239"/>
      <c r="D428" s="240" t="s">
        <v>152</v>
      </c>
      <c r="E428" s="241" t="s">
        <v>1</v>
      </c>
      <c r="F428" s="242" t="s">
        <v>327</v>
      </c>
      <c r="H428" s="243">
        <v>39</v>
      </c>
      <c r="I428" s="80"/>
      <c r="L428" s="239"/>
      <c r="M428" s="244"/>
      <c r="N428" s="245"/>
      <c r="O428" s="245"/>
      <c r="P428" s="245"/>
      <c r="Q428" s="245"/>
      <c r="R428" s="245"/>
      <c r="S428" s="245"/>
      <c r="T428" s="246"/>
      <c r="AT428" s="241" t="s">
        <v>152</v>
      </c>
      <c r="AU428" s="241" t="s">
        <v>86</v>
      </c>
      <c r="AV428" s="238" t="s">
        <v>86</v>
      </c>
      <c r="AW428" s="238" t="s">
        <v>32</v>
      </c>
      <c r="AX428" s="238" t="s">
        <v>84</v>
      </c>
      <c r="AY428" s="241" t="s">
        <v>144</v>
      </c>
    </row>
    <row r="429" spans="1:65" s="144" customFormat="1" ht="21.6" customHeight="1" x14ac:dyDescent="0.2">
      <c r="A429" s="141"/>
      <c r="B429" s="142"/>
      <c r="C429" s="262" t="s">
        <v>748</v>
      </c>
      <c r="D429" s="262" t="s">
        <v>179</v>
      </c>
      <c r="E429" s="263" t="s">
        <v>749</v>
      </c>
      <c r="F429" s="264" t="s">
        <v>750</v>
      </c>
      <c r="G429" s="265" t="s">
        <v>207</v>
      </c>
      <c r="H429" s="266">
        <v>12</v>
      </c>
      <c r="I429" s="83"/>
      <c r="J429" s="267">
        <f>ROUND(I429*H429,2)</f>
        <v>0</v>
      </c>
      <c r="K429" s="268"/>
      <c r="L429" s="269"/>
      <c r="M429" s="270" t="s">
        <v>1</v>
      </c>
      <c r="N429" s="271" t="s">
        <v>41</v>
      </c>
      <c r="O429" s="233"/>
      <c r="P429" s="234">
        <f>O429*H429</f>
        <v>0</v>
      </c>
      <c r="Q429" s="234">
        <v>2.5000000000000001E-4</v>
      </c>
      <c r="R429" s="234">
        <f>Q429*H429</f>
        <v>3.0000000000000001E-3</v>
      </c>
      <c r="S429" s="234">
        <v>0</v>
      </c>
      <c r="T429" s="235">
        <f>S429*H429</f>
        <v>0</v>
      </c>
      <c r="U429" s="141"/>
      <c r="V429" s="141"/>
      <c r="W429" s="141"/>
      <c r="X429" s="141"/>
      <c r="Y429" s="141"/>
      <c r="Z429" s="141"/>
      <c r="AA429" s="141"/>
      <c r="AB429" s="141"/>
      <c r="AC429" s="141"/>
      <c r="AD429" s="141"/>
      <c r="AE429" s="141"/>
      <c r="AR429" s="236" t="s">
        <v>293</v>
      </c>
      <c r="AT429" s="236" t="s">
        <v>179</v>
      </c>
      <c r="AU429" s="236" t="s">
        <v>86</v>
      </c>
      <c r="AY429" s="131" t="s">
        <v>144</v>
      </c>
      <c r="BE429" s="237">
        <f>IF(N429="základní",J429,0)</f>
        <v>0</v>
      </c>
      <c r="BF429" s="237">
        <f>IF(N429="snížená",J429,0)</f>
        <v>0</v>
      </c>
      <c r="BG429" s="237">
        <f>IF(N429="zákl. přenesená",J429,0)</f>
        <v>0</v>
      </c>
      <c r="BH429" s="237">
        <f>IF(N429="sníž. přenesená",J429,0)</f>
        <v>0</v>
      </c>
      <c r="BI429" s="237">
        <f>IF(N429="nulová",J429,0)</f>
        <v>0</v>
      </c>
      <c r="BJ429" s="131" t="s">
        <v>84</v>
      </c>
      <c r="BK429" s="237">
        <f>ROUND(I429*H429,2)</f>
        <v>0</v>
      </c>
      <c r="BL429" s="131" t="s">
        <v>225</v>
      </c>
      <c r="BM429" s="236" t="s">
        <v>751</v>
      </c>
    </row>
    <row r="430" spans="1:65" s="238" customFormat="1" x14ac:dyDescent="0.2">
      <c r="B430" s="239"/>
      <c r="D430" s="240" t="s">
        <v>152</v>
      </c>
      <c r="E430" s="241" t="s">
        <v>1</v>
      </c>
      <c r="F430" s="242" t="s">
        <v>209</v>
      </c>
      <c r="H430" s="243">
        <v>12</v>
      </c>
      <c r="I430" s="80"/>
      <c r="L430" s="239"/>
      <c r="M430" s="244"/>
      <c r="N430" s="245"/>
      <c r="O430" s="245"/>
      <c r="P430" s="245"/>
      <c r="Q430" s="245"/>
      <c r="R430" s="245"/>
      <c r="S430" s="245"/>
      <c r="T430" s="246"/>
      <c r="AT430" s="241" t="s">
        <v>152</v>
      </c>
      <c r="AU430" s="241" t="s">
        <v>86</v>
      </c>
      <c r="AV430" s="238" t="s">
        <v>86</v>
      </c>
      <c r="AW430" s="238" t="s">
        <v>32</v>
      </c>
      <c r="AX430" s="238" t="s">
        <v>84</v>
      </c>
      <c r="AY430" s="241" t="s">
        <v>144</v>
      </c>
    </row>
    <row r="431" spans="1:65" s="144" customFormat="1" ht="32.4" customHeight="1" x14ac:dyDescent="0.2">
      <c r="A431" s="141"/>
      <c r="B431" s="142"/>
      <c r="C431" s="262" t="s">
        <v>752</v>
      </c>
      <c r="D431" s="262" t="s">
        <v>179</v>
      </c>
      <c r="E431" s="263" t="s">
        <v>753</v>
      </c>
      <c r="F431" s="264" t="s">
        <v>754</v>
      </c>
      <c r="G431" s="265" t="s">
        <v>207</v>
      </c>
      <c r="H431" s="266">
        <v>4</v>
      </c>
      <c r="I431" s="83"/>
      <c r="J431" s="267">
        <f>ROUND(I431*H431,2)</f>
        <v>0</v>
      </c>
      <c r="K431" s="268"/>
      <c r="L431" s="269"/>
      <c r="M431" s="270" t="s">
        <v>1</v>
      </c>
      <c r="N431" s="271" t="s">
        <v>41</v>
      </c>
      <c r="O431" s="233"/>
      <c r="P431" s="234">
        <f>O431*H431</f>
        <v>0</v>
      </c>
      <c r="Q431" s="234">
        <v>1.2E-4</v>
      </c>
      <c r="R431" s="234">
        <f>Q431*H431</f>
        <v>4.8000000000000001E-4</v>
      </c>
      <c r="S431" s="234">
        <v>0</v>
      </c>
      <c r="T431" s="235">
        <f>S431*H431</f>
        <v>0</v>
      </c>
      <c r="U431" s="141"/>
      <c r="V431" s="141"/>
      <c r="W431" s="141"/>
      <c r="X431" s="141"/>
      <c r="Y431" s="141"/>
      <c r="Z431" s="141"/>
      <c r="AA431" s="141"/>
      <c r="AB431" s="141"/>
      <c r="AC431" s="141"/>
      <c r="AD431" s="141"/>
      <c r="AE431" s="141"/>
      <c r="AR431" s="236" t="s">
        <v>293</v>
      </c>
      <c r="AT431" s="236" t="s">
        <v>179</v>
      </c>
      <c r="AU431" s="236" t="s">
        <v>86</v>
      </c>
      <c r="AY431" s="131" t="s">
        <v>144</v>
      </c>
      <c r="BE431" s="237">
        <f>IF(N431="základní",J431,0)</f>
        <v>0</v>
      </c>
      <c r="BF431" s="237">
        <f>IF(N431="snížená",J431,0)</f>
        <v>0</v>
      </c>
      <c r="BG431" s="237">
        <f>IF(N431="zákl. přenesená",J431,0)</f>
        <v>0</v>
      </c>
      <c r="BH431" s="237">
        <f>IF(N431="sníž. přenesená",J431,0)</f>
        <v>0</v>
      </c>
      <c r="BI431" s="237">
        <f>IF(N431="nulová",J431,0)</f>
        <v>0</v>
      </c>
      <c r="BJ431" s="131" t="s">
        <v>84</v>
      </c>
      <c r="BK431" s="237">
        <f>ROUND(I431*H431,2)</f>
        <v>0</v>
      </c>
      <c r="BL431" s="131" t="s">
        <v>225</v>
      </c>
      <c r="BM431" s="236" t="s">
        <v>755</v>
      </c>
    </row>
    <row r="432" spans="1:65" s="238" customFormat="1" x14ac:dyDescent="0.2">
      <c r="B432" s="239"/>
      <c r="D432" s="240" t="s">
        <v>152</v>
      </c>
      <c r="E432" s="241" t="s">
        <v>1</v>
      </c>
      <c r="F432" s="242" t="s">
        <v>150</v>
      </c>
      <c r="H432" s="243">
        <v>4</v>
      </c>
      <c r="I432" s="80"/>
      <c r="L432" s="239"/>
      <c r="M432" s="244"/>
      <c r="N432" s="245"/>
      <c r="O432" s="245"/>
      <c r="P432" s="245"/>
      <c r="Q432" s="245"/>
      <c r="R432" s="245"/>
      <c r="S432" s="245"/>
      <c r="T432" s="246"/>
      <c r="AT432" s="241" t="s">
        <v>152</v>
      </c>
      <c r="AU432" s="241" t="s">
        <v>86</v>
      </c>
      <c r="AV432" s="238" t="s">
        <v>86</v>
      </c>
      <c r="AW432" s="238" t="s">
        <v>32</v>
      </c>
      <c r="AX432" s="238" t="s">
        <v>84</v>
      </c>
      <c r="AY432" s="241" t="s">
        <v>144</v>
      </c>
    </row>
    <row r="433" spans="1:65" s="144" customFormat="1" ht="21.6" customHeight="1" x14ac:dyDescent="0.2">
      <c r="A433" s="141"/>
      <c r="B433" s="142"/>
      <c r="C433" s="224" t="s">
        <v>756</v>
      </c>
      <c r="D433" s="224" t="s">
        <v>146</v>
      </c>
      <c r="E433" s="225" t="s">
        <v>757</v>
      </c>
      <c r="F433" s="226" t="s">
        <v>758</v>
      </c>
      <c r="G433" s="227" t="s">
        <v>207</v>
      </c>
      <c r="H433" s="228">
        <v>31</v>
      </c>
      <c r="I433" s="79"/>
      <c r="J433" s="229">
        <f>ROUND(I433*H433,2)</f>
        <v>0</v>
      </c>
      <c r="K433" s="230"/>
      <c r="L433" s="142"/>
      <c r="M433" s="231" t="s">
        <v>1</v>
      </c>
      <c r="N433" s="232" t="s">
        <v>41</v>
      </c>
      <c r="O433" s="233"/>
      <c r="P433" s="234">
        <f>O433*H433</f>
        <v>0</v>
      </c>
      <c r="Q433" s="234">
        <v>2.0000000000000002E-5</v>
      </c>
      <c r="R433" s="234">
        <f>Q433*H433</f>
        <v>6.2E-4</v>
      </c>
      <c r="S433" s="234">
        <v>0</v>
      </c>
      <c r="T433" s="235">
        <f>S433*H433</f>
        <v>0</v>
      </c>
      <c r="U433" s="141"/>
      <c r="V433" s="141"/>
      <c r="W433" s="141"/>
      <c r="X433" s="141"/>
      <c r="Y433" s="141"/>
      <c r="Z433" s="141"/>
      <c r="AA433" s="141"/>
      <c r="AB433" s="141"/>
      <c r="AC433" s="141"/>
      <c r="AD433" s="141"/>
      <c r="AE433" s="141"/>
      <c r="AR433" s="236" t="s">
        <v>225</v>
      </c>
      <c r="AT433" s="236" t="s">
        <v>146</v>
      </c>
      <c r="AU433" s="236" t="s">
        <v>86</v>
      </c>
      <c r="AY433" s="131" t="s">
        <v>144</v>
      </c>
      <c r="BE433" s="237">
        <f>IF(N433="základní",J433,0)</f>
        <v>0</v>
      </c>
      <c r="BF433" s="237">
        <f>IF(N433="snížená",J433,0)</f>
        <v>0</v>
      </c>
      <c r="BG433" s="237">
        <f>IF(N433="zákl. přenesená",J433,0)</f>
        <v>0</v>
      </c>
      <c r="BH433" s="237">
        <f>IF(N433="sníž. přenesená",J433,0)</f>
        <v>0</v>
      </c>
      <c r="BI433" s="237">
        <f>IF(N433="nulová",J433,0)</f>
        <v>0</v>
      </c>
      <c r="BJ433" s="131" t="s">
        <v>84</v>
      </c>
      <c r="BK433" s="237">
        <f>ROUND(I433*H433,2)</f>
        <v>0</v>
      </c>
      <c r="BL433" s="131" t="s">
        <v>225</v>
      </c>
      <c r="BM433" s="236" t="s">
        <v>759</v>
      </c>
    </row>
    <row r="434" spans="1:65" s="238" customFormat="1" x14ac:dyDescent="0.2">
      <c r="B434" s="239"/>
      <c r="D434" s="240" t="s">
        <v>152</v>
      </c>
      <c r="E434" s="241" t="s">
        <v>1</v>
      </c>
      <c r="F434" s="242" t="s">
        <v>760</v>
      </c>
      <c r="H434" s="243">
        <v>31</v>
      </c>
      <c r="I434" s="80"/>
      <c r="L434" s="239"/>
      <c r="M434" s="244"/>
      <c r="N434" s="245"/>
      <c r="O434" s="245"/>
      <c r="P434" s="245"/>
      <c r="Q434" s="245"/>
      <c r="R434" s="245"/>
      <c r="S434" s="245"/>
      <c r="T434" s="246"/>
      <c r="AT434" s="241" t="s">
        <v>152</v>
      </c>
      <c r="AU434" s="241" t="s">
        <v>86</v>
      </c>
      <c r="AV434" s="238" t="s">
        <v>86</v>
      </c>
      <c r="AW434" s="238" t="s">
        <v>32</v>
      </c>
      <c r="AX434" s="238" t="s">
        <v>84</v>
      </c>
      <c r="AY434" s="241" t="s">
        <v>144</v>
      </c>
    </row>
    <row r="435" spans="1:65" s="144" customFormat="1" ht="21.6" customHeight="1" x14ac:dyDescent="0.2">
      <c r="A435" s="141"/>
      <c r="B435" s="142"/>
      <c r="C435" s="262" t="s">
        <v>761</v>
      </c>
      <c r="D435" s="262" t="s">
        <v>179</v>
      </c>
      <c r="E435" s="263" t="s">
        <v>762</v>
      </c>
      <c r="F435" s="264" t="s">
        <v>763</v>
      </c>
      <c r="G435" s="265" t="s">
        <v>207</v>
      </c>
      <c r="H435" s="266">
        <v>14</v>
      </c>
      <c r="I435" s="83"/>
      <c r="J435" s="267">
        <f>ROUND(I435*H435,2)</f>
        <v>0</v>
      </c>
      <c r="K435" s="268"/>
      <c r="L435" s="269"/>
      <c r="M435" s="270" t="s">
        <v>1</v>
      </c>
      <c r="N435" s="271" t="s">
        <v>41</v>
      </c>
      <c r="O435" s="233"/>
      <c r="P435" s="234">
        <f>O435*H435</f>
        <v>0</v>
      </c>
      <c r="Q435" s="234">
        <v>3.2000000000000003E-4</v>
      </c>
      <c r="R435" s="234">
        <f>Q435*H435</f>
        <v>4.4800000000000005E-3</v>
      </c>
      <c r="S435" s="234">
        <v>0</v>
      </c>
      <c r="T435" s="235">
        <f>S435*H435</f>
        <v>0</v>
      </c>
      <c r="U435" s="141"/>
      <c r="V435" s="141"/>
      <c r="W435" s="141"/>
      <c r="X435" s="141"/>
      <c r="Y435" s="141"/>
      <c r="Z435" s="141"/>
      <c r="AA435" s="141"/>
      <c r="AB435" s="141"/>
      <c r="AC435" s="141"/>
      <c r="AD435" s="141"/>
      <c r="AE435" s="141"/>
      <c r="AR435" s="236" t="s">
        <v>293</v>
      </c>
      <c r="AT435" s="236" t="s">
        <v>179</v>
      </c>
      <c r="AU435" s="236" t="s">
        <v>86</v>
      </c>
      <c r="AY435" s="131" t="s">
        <v>144</v>
      </c>
      <c r="BE435" s="237">
        <f>IF(N435="základní",J435,0)</f>
        <v>0</v>
      </c>
      <c r="BF435" s="237">
        <f>IF(N435="snížená",J435,0)</f>
        <v>0</v>
      </c>
      <c r="BG435" s="237">
        <f>IF(N435="zákl. přenesená",J435,0)</f>
        <v>0</v>
      </c>
      <c r="BH435" s="237">
        <f>IF(N435="sníž. přenesená",J435,0)</f>
        <v>0</v>
      </c>
      <c r="BI435" s="237">
        <f>IF(N435="nulová",J435,0)</f>
        <v>0</v>
      </c>
      <c r="BJ435" s="131" t="s">
        <v>84</v>
      </c>
      <c r="BK435" s="237">
        <f>ROUND(I435*H435,2)</f>
        <v>0</v>
      </c>
      <c r="BL435" s="131" t="s">
        <v>225</v>
      </c>
      <c r="BM435" s="236" t="s">
        <v>764</v>
      </c>
    </row>
    <row r="436" spans="1:65" s="238" customFormat="1" x14ac:dyDescent="0.2">
      <c r="B436" s="239"/>
      <c r="D436" s="240" t="s">
        <v>152</v>
      </c>
      <c r="E436" s="241" t="s">
        <v>1</v>
      </c>
      <c r="F436" s="242" t="s">
        <v>218</v>
      </c>
      <c r="H436" s="243">
        <v>14</v>
      </c>
      <c r="I436" s="80"/>
      <c r="L436" s="239"/>
      <c r="M436" s="244"/>
      <c r="N436" s="245"/>
      <c r="O436" s="245"/>
      <c r="P436" s="245"/>
      <c r="Q436" s="245"/>
      <c r="R436" s="245"/>
      <c r="S436" s="245"/>
      <c r="T436" s="246"/>
      <c r="AT436" s="241" t="s">
        <v>152</v>
      </c>
      <c r="AU436" s="241" t="s">
        <v>86</v>
      </c>
      <c r="AV436" s="238" t="s">
        <v>86</v>
      </c>
      <c r="AW436" s="238" t="s">
        <v>32</v>
      </c>
      <c r="AX436" s="238" t="s">
        <v>84</v>
      </c>
      <c r="AY436" s="241" t="s">
        <v>144</v>
      </c>
    </row>
    <row r="437" spans="1:65" s="144" customFormat="1" ht="21.6" customHeight="1" x14ac:dyDescent="0.2">
      <c r="A437" s="141"/>
      <c r="B437" s="142"/>
      <c r="C437" s="262" t="s">
        <v>765</v>
      </c>
      <c r="D437" s="262" t="s">
        <v>179</v>
      </c>
      <c r="E437" s="263" t="s">
        <v>766</v>
      </c>
      <c r="F437" s="264" t="s">
        <v>767</v>
      </c>
      <c r="G437" s="265" t="s">
        <v>207</v>
      </c>
      <c r="H437" s="266">
        <v>17</v>
      </c>
      <c r="I437" s="83"/>
      <c r="J437" s="267">
        <f>ROUND(I437*H437,2)</f>
        <v>0</v>
      </c>
      <c r="K437" s="268"/>
      <c r="L437" s="269"/>
      <c r="M437" s="270" t="s">
        <v>1</v>
      </c>
      <c r="N437" s="271" t="s">
        <v>41</v>
      </c>
      <c r="O437" s="233"/>
      <c r="P437" s="234">
        <f>O437*H437</f>
        <v>0</v>
      </c>
      <c r="Q437" s="234">
        <v>3.8000000000000002E-4</v>
      </c>
      <c r="R437" s="234">
        <f>Q437*H437</f>
        <v>6.4600000000000005E-3</v>
      </c>
      <c r="S437" s="234">
        <v>0</v>
      </c>
      <c r="T437" s="235">
        <f>S437*H437</f>
        <v>0</v>
      </c>
      <c r="U437" s="141"/>
      <c r="V437" s="141"/>
      <c r="W437" s="141"/>
      <c r="X437" s="141"/>
      <c r="Y437" s="141"/>
      <c r="Z437" s="141"/>
      <c r="AA437" s="141"/>
      <c r="AB437" s="141"/>
      <c r="AC437" s="141"/>
      <c r="AD437" s="141"/>
      <c r="AE437" s="141"/>
      <c r="AR437" s="236" t="s">
        <v>293</v>
      </c>
      <c r="AT437" s="236" t="s">
        <v>179</v>
      </c>
      <c r="AU437" s="236" t="s">
        <v>86</v>
      </c>
      <c r="AY437" s="131" t="s">
        <v>144</v>
      </c>
      <c r="BE437" s="237">
        <f>IF(N437="základní",J437,0)</f>
        <v>0</v>
      </c>
      <c r="BF437" s="237">
        <f>IF(N437="snížená",J437,0)</f>
        <v>0</v>
      </c>
      <c r="BG437" s="237">
        <f>IF(N437="zákl. přenesená",J437,0)</f>
        <v>0</v>
      </c>
      <c r="BH437" s="237">
        <f>IF(N437="sníž. přenesená",J437,0)</f>
        <v>0</v>
      </c>
      <c r="BI437" s="237">
        <f>IF(N437="nulová",J437,0)</f>
        <v>0</v>
      </c>
      <c r="BJ437" s="131" t="s">
        <v>84</v>
      </c>
      <c r="BK437" s="237">
        <f>ROUND(I437*H437,2)</f>
        <v>0</v>
      </c>
      <c r="BL437" s="131" t="s">
        <v>225</v>
      </c>
      <c r="BM437" s="236" t="s">
        <v>768</v>
      </c>
    </row>
    <row r="438" spans="1:65" s="238" customFormat="1" x14ac:dyDescent="0.2">
      <c r="B438" s="239"/>
      <c r="D438" s="240" t="s">
        <v>152</v>
      </c>
      <c r="E438" s="241" t="s">
        <v>1</v>
      </c>
      <c r="F438" s="242" t="s">
        <v>230</v>
      </c>
      <c r="H438" s="243">
        <v>17</v>
      </c>
      <c r="I438" s="80"/>
      <c r="L438" s="239"/>
      <c r="M438" s="244"/>
      <c r="N438" s="245"/>
      <c r="O438" s="245"/>
      <c r="P438" s="245"/>
      <c r="Q438" s="245"/>
      <c r="R438" s="245"/>
      <c r="S438" s="245"/>
      <c r="T438" s="246"/>
      <c r="AT438" s="241" t="s">
        <v>152</v>
      </c>
      <c r="AU438" s="241" t="s">
        <v>86</v>
      </c>
      <c r="AV438" s="238" t="s">
        <v>86</v>
      </c>
      <c r="AW438" s="238" t="s">
        <v>32</v>
      </c>
      <c r="AX438" s="238" t="s">
        <v>84</v>
      </c>
      <c r="AY438" s="241" t="s">
        <v>144</v>
      </c>
    </row>
    <row r="439" spans="1:65" s="144" customFormat="1" ht="21.6" customHeight="1" x14ac:dyDescent="0.2">
      <c r="A439" s="141"/>
      <c r="B439" s="142"/>
      <c r="C439" s="224" t="s">
        <v>769</v>
      </c>
      <c r="D439" s="224" t="s">
        <v>146</v>
      </c>
      <c r="E439" s="225" t="s">
        <v>770</v>
      </c>
      <c r="F439" s="226" t="s">
        <v>771</v>
      </c>
      <c r="G439" s="227" t="s">
        <v>207</v>
      </c>
      <c r="H439" s="228">
        <v>5</v>
      </c>
      <c r="I439" s="79"/>
      <c r="J439" s="229">
        <f>ROUND(I439*H439,2)</f>
        <v>0</v>
      </c>
      <c r="K439" s="230"/>
      <c r="L439" s="142"/>
      <c r="M439" s="231" t="s">
        <v>1</v>
      </c>
      <c r="N439" s="232" t="s">
        <v>41</v>
      </c>
      <c r="O439" s="233"/>
      <c r="P439" s="234">
        <f>O439*H439</f>
        <v>0</v>
      </c>
      <c r="Q439" s="234">
        <v>2.0000000000000002E-5</v>
      </c>
      <c r="R439" s="234">
        <f>Q439*H439</f>
        <v>1E-4</v>
      </c>
      <c r="S439" s="234">
        <v>0</v>
      </c>
      <c r="T439" s="235">
        <f>S439*H439</f>
        <v>0</v>
      </c>
      <c r="U439" s="141"/>
      <c r="V439" s="141"/>
      <c r="W439" s="141"/>
      <c r="X439" s="141"/>
      <c r="Y439" s="141"/>
      <c r="Z439" s="141"/>
      <c r="AA439" s="141"/>
      <c r="AB439" s="141"/>
      <c r="AC439" s="141"/>
      <c r="AD439" s="141"/>
      <c r="AE439" s="141"/>
      <c r="AR439" s="236" t="s">
        <v>225</v>
      </c>
      <c r="AT439" s="236" t="s">
        <v>146</v>
      </c>
      <c r="AU439" s="236" t="s">
        <v>86</v>
      </c>
      <c r="AY439" s="131" t="s">
        <v>144</v>
      </c>
      <c r="BE439" s="237">
        <f>IF(N439="základní",J439,0)</f>
        <v>0</v>
      </c>
      <c r="BF439" s="237">
        <f>IF(N439="snížená",J439,0)</f>
        <v>0</v>
      </c>
      <c r="BG439" s="237">
        <f>IF(N439="zákl. přenesená",J439,0)</f>
        <v>0</v>
      </c>
      <c r="BH439" s="237">
        <f>IF(N439="sníž. přenesená",J439,0)</f>
        <v>0</v>
      </c>
      <c r="BI439" s="237">
        <f>IF(N439="nulová",J439,0)</f>
        <v>0</v>
      </c>
      <c r="BJ439" s="131" t="s">
        <v>84</v>
      </c>
      <c r="BK439" s="237">
        <f>ROUND(I439*H439,2)</f>
        <v>0</v>
      </c>
      <c r="BL439" s="131" t="s">
        <v>225</v>
      </c>
      <c r="BM439" s="236" t="s">
        <v>772</v>
      </c>
    </row>
    <row r="440" spans="1:65" s="238" customFormat="1" x14ac:dyDescent="0.2">
      <c r="B440" s="239"/>
      <c r="D440" s="240" t="s">
        <v>152</v>
      </c>
      <c r="E440" s="241" t="s">
        <v>1</v>
      </c>
      <c r="F440" s="242" t="s">
        <v>168</v>
      </c>
      <c r="H440" s="243">
        <v>5</v>
      </c>
      <c r="I440" s="80"/>
      <c r="L440" s="239"/>
      <c r="M440" s="244"/>
      <c r="N440" s="245"/>
      <c r="O440" s="245"/>
      <c r="P440" s="245"/>
      <c r="Q440" s="245"/>
      <c r="R440" s="245"/>
      <c r="S440" s="245"/>
      <c r="T440" s="246"/>
      <c r="AT440" s="241" t="s">
        <v>152</v>
      </c>
      <c r="AU440" s="241" t="s">
        <v>86</v>
      </c>
      <c r="AV440" s="238" t="s">
        <v>86</v>
      </c>
      <c r="AW440" s="238" t="s">
        <v>32</v>
      </c>
      <c r="AX440" s="238" t="s">
        <v>84</v>
      </c>
      <c r="AY440" s="241" t="s">
        <v>144</v>
      </c>
    </row>
    <row r="441" spans="1:65" s="144" customFormat="1" ht="21.6" customHeight="1" x14ac:dyDescent="0.2">
      <c r="A441" s="141"/>
      <c r="B441" s="142"/>
      <c r="C441" s="262" t="s">
        <v>773</v>
      </c>
      <c r="D441" s="262" t="s">
        <v>179</v>
      </c>
      <c r="E441" s="263" t="s">
        <v>774</v>
      </c>
      <c r="F441" s="264" t="s">
        <v>775</v>
      </c>
      <c r="G441" s="265" t="s">
        <v>207</v>
      </c>
      <c r="H441" s="266">
        <v>5</v>
      </c>
      <c r="I441" s="83"/>
      <c r="J441" s="267">
        <f>ROUND(I441*H441,2)</f>
        <v>0</v>
      </c>
      <c r="K441" s="268"/>
      <c r="L441" s="269"/>
      <c r="M441" s="270" t="s">
        <v>1</v>
      </c>
      <c r="N441" s="271" t="s">
        <v>41</v>
      </c>
      <c r="O441" s="233"/>
      <c r="P441" s="234">
        <f>O441*H441</f>
        <v>0</v>
      </c>
      <c r="Q441" s="234">
        <v>5.5000000000000003E-4</v>
      </c>
      <c r="R441" s="234">
        <f>Q441*H441</f>
        <v>2.7500000000000003E-3</v>
      </c>
      <c r="S441" s="234">
        <v>0</v>
      </c>
      <c r="T441" s="235">
        <f>S441*H441</f>
        <v>0</v>
      </c>
      <c r="U441" s="141"/>
      <c r="V441" s="141"/>
      <c r="W441" s="141"/>
      <c r="X441" s="141"/>
      <c r="Y441" s="141"/>
      <c r="Z441" s="141"/>
      <c r="AA441" s="141"/>
      <c r="AB441" s="141"/>
      <c r="AC441" s="141"/>
      <c r="AD441" s="141"/>
      <c r="AE441" s="141"/>
      <c r="AR441" s="236" t="s">
        <v>293</v>
      </c>
      <c r="AT441" s="236" t="s">
        <v>179</v>
      </c>
      <c r="AU441" s="236" t="s">
        <v>86</v>
      </c>
      <c r="AY441" s="131" t="s">
        <v>144</v>
      </c>
      <c r="BE441" s="237">
        <f>IF(N441="základní",J441,0)</f>
        <v>0</v>
      </c>
      <c r="BF441" s="237">
        <f>IF(N441="snížená",J441,0)</f>
        <v>0</v>
      </c>
      <c r="BG441" s="237">
        <f>IF(N441="zákl. přenesená",J441,0)</f>
        <v>0</v>
      </c>
      <c r="BH441" s="237">
        <f>IF(N441="sníž. přenesená",J441,0)</f>
        <v>0</v>
      </c>
      <c r="BI441" s="237">
        <f>IF(N441="nulová",J441,0)</f>
        <v>0</v>
      </c>
      <c r="BJ441" s="131" t="s">
        <v>84</v>
      </c>
      <c r="BK441" s="237">
        <f>ROUND(I441*H441,2)</f>
        <v>0</v>
      </c>
      <c r="BL441" s="131" t="s">
        <v>225</v>
      </c>
      <c r="BM441" s="236" t="s">
        <v>776</v>
      </c>
    </row>
    <row r="442" spans="1:65" s="238" customFormat="1" x14ac:dyDescent="0.2">
      <c r="B442" s="239"/>
      <c r="D442" s="240" t="s">
        <v>152</v>
      </c>
      <c r="E442" s="241" t="s">
        <v>1</v>
      </c>
      <c r="F442" s="242" t="s">
        <v>168</v>
      </c>
      <c r="H442" s="243">
        <v>5</v>
      </c>
      <c r="I442" s="80"/>
      <c r="L442" s="239"/>
      <c r="M442" s="244"/>
      <c r="N442" s="245"/>
      <c r="O442" s="245"/>
      <c r="P442" s="245"/>
      <c r="Q442" s="245"/>
      <c r="R442" s="245"/>
      <c r="S442" s="245"/>
      <c r="T442" s="246"/>
      <c r="AT442" s="241" t="s">
        <v>152</v>
      </c>
      <c r="AU442" s="241" t="s">
        <v>86</v>
      </c>
      <c r="AV442" s="238" t="s">
        <v>86</v>
      </c>
      <c r="AW442" s="238" t="s">
        <v>32</v>
      </c>
      <c r="AX442" s="238" t="s">
        <v>84</v>
      </c>
      <c r="AY442" s="241" t="s">
        <v>144</v>
      </c>
    </row>
    <row r="443" spans="1:65" s="144" customFormat="1" ht="21.6" customHeight="1" x14ac:dyDescent="0.2">
      <c r="A443" s="141"/>
      <c r="B443" s="142"/>
      <c r="C443" s="224" t="s">
        <v>777</v>
      </c>
      <c r="D443" s="224" t="s">
        <v>146</v>
      </c>
      <c r="E443" s="225" t="s">
        <v>778</v>
      </c>
      <c r="F443" s="226" t="s">
        <v>779</v>
      </c>
      <c r="G443" s="227" t="s">
        <v>207</v>
      </c>
      <c r="H443" s="228">
        <v>6</v>
      </c>
      <c r="I443" s="79"/>
      <c r="J443" s="229">
        <f>ROUND(I443*H443,2)</f>
        <v>0</v>
      </c>
      <c r="K443" s="230"/>
      <c r="L443" s="142"/>
      <c r="M443" s="231" t="s">
        <v>1</v>
      </c>
      <c r="N443" s="232" t="s">
        <v>41</v>
      </c>
      <c r="O443" s="233"/>
      <c r="P443" s="234">
        <f>O443*H443</f>
        <v>0</v>
      </c>
      <c r="Q443" s="234">
        <v>2.0000000000000002E-5</v>
      </c>
      <c r="R443" s="234">
        <f>Q443*H443</f>
        <v>1.2000000000000002E-4</v>
      </c>
      <c r="S443" s="234">
        <v>0</v>
      </c>
      <c r="T443" s="235">
        <f>S443*H443</f>
        <v>0</v>
      </c>
      <c r="U443" s="141"/>
      <c r="V443" s="141"/>
      <c r="W443" s="141"/>
      <c r="X443" s="141"/>
      <c r="Y443" s="141"/>
      <c r="Z443" s="141"/>
      <c r="AA443" s="141"/>
      <c r="AB443" s="141"/>
      <c r="AC443" s="141"/>
      <c r="AD443" s="141"/>
      <c r="AE443" s="141"/>
      <c r="AR443" s="236" t="s">
        <v>225</v>
      </c>
      <c r="AT443" s="236" t="s">
        <v>146</v>
      </c>
      <c r="AU443" s="236" t="s">
        <v>86</v>
      </c>
      <c r="AY443" s="131" t="s">
        <v>144</v>
      </c>
      <c r="BE443" s="237">
        <f>IF(N443="základní",J443,0)</f>
        <v>0</v>
      </c>
      <c r="BF443" s="237">
        <f>IF(N443="snížená",J443,0)</f>
        <v>0</v>
      </c>
      <c r="BG443" s="237">
        <f>IF(N443="zákl. přenesená",J443,0)</f>
        <v>0</v>
      </c>
      <c r="BH443" s="237">
        <f>IF(N443="sníž. přenesená",J443,0)</f>
        <v>0</v>
      </c>
      <c r="BI443" s="237">
        <f>IF(N443="nulová",J443,0)</f>
        <v>0</v>
      </c>
      <c r="BJ443" s="131" t="s">
        <v>84</v>
      </c>
      <c r="BK443" s="237">
        <f>ROUND(I443*H443,2)</f>
        <v>0</v>
      </c>
      <c r="BL443" s="131" t="s">
        <v>225</v>
      </c>
      <c r="BM443" s="236" t="s">
        <v>780</v>
      </c>
    </row>
    <row r="444" spans="1:65" s="238" customFormat="1" x14ac:dyDescent="0.2">
      <c r="B444" s="239"/>
      <c r="D444" s="240" t="s">
        <v>152</v>
      </c>
      <c r="E444" s="241" t="s">
        <v>1</v>
      </c>
      <c r="F444" s="242" t="s">
        <v>781</v>
      </c>
      <c r="H444" s="243">
        <v>6</v>
      </c>
      <c r="I444" s="80"/>
      <c r="L444" s="239"/>
      <c r="M444" s="244"/>
      <c r="N444" s="245"/>
      <c r="O444" s="245"/>
      <c r="P444" s="245"/>
      <c r="Q444" s="245"/>
      <c r="R444" s="245"/>
      <c r="S444" s="245"/>
      <c r="T444" s="246"/>
      <c r="AT444" s="241" t="s">
        <v>152</v>
      </c>
      <c r="AU444" s="241" t="s">
        <v>86</v>
      </c>
      <c r="AV444" s="238" t="s">
        <v>86</v>
      </c>
      <c r="AW444" s="238" t="s">
        <v>32</v>
      </c>
      <c r="AX444" s="238" t="s">
        <v>84</v>
      </c>
      <c r="AY444" s="241" t="s">
        <v>144</v>
      </c>
    </row>
    <row r="445" spans="1:65" s="144" customFormat="1" ht="21.6" customHeight="1" x14ac:dyDescent="0.2">
      <c r="A445" s="141"/>
      <c r="B445" s="142"/>
      <c r="C445" s="262" t="s">
        <v>782</v>
      </c>
      <c r="D445" s="262" t="s">
        <v>179</v>
      </c>
      <c r="E445" s="263" t="s">
        <v>783</v>
      </c>
      <c r="F445" s="264" t="s">
        <v>784</v>
      </c>
      <c r="G445" s="265" t="s">
        <v>207</v>
      </c>
      <c r="H445" s="266">
        <v>1</v>
      </c>
      <c r="I445" s="83"/>
      <c r="J445" s="267">
        <f>ROUND(I445*H445,2)</f>
        <v>0</v>
      </c>
      <c r="K445" s="268"/>
      <c r="L445" s="269"/>
      <c r="M445" s="270" t="s">
        <v>1</v>
      </c>
      <c r="N445" s="271" t="s">
        <v>41</v>
      </c>
      <c r="O445" s="233"/>
      <c r="P445" s="234">
        <f>O445*H445</f>
        <v>0</v>
      </c>
      <c r="Q445" s="234">
        <v>6.8999999999999997E-4</v>
      </c>
      <c r="R445" s="234">
        <f>Q445*H445</f>
        <v>6.8999999999999997E-4</v>
      </c>
      <c r="S445" s="234">
        <v>0</v>
      </c>
      <c r="T445" s="235">
        <f>S445*H445</f>
        <v>0</v>
      </c>
      <c r="U445" s="141"/>
      <c r="V445" s="141"/>
      <c r="W445" s="141"/>
      <c r="X445" s="141"/>
      <c r="Y445" s="141"/>
      <c r="Z445" s="141"/>
      <c r="AA445" s="141"/>
      <c r="AB445" s="141"/>
      <c r="AC445" s="141"/>
      <c r="AD445" s="141"/>
      <c r="AE445" s="141"/>
      <c r="AR445" s="236" t="s">
        <v>293</v>
      </c>
      <c r="AT445" s="236" t="s">
        <v>179</v>
      </c>
      <c r="AU445" s="236" t="s">
        <v>86</v>
      </c>
      <c r="AY445" s="131" t="s">
        <v>144</v>
      </c>
      <c r="BE445" s="237">
        <f>IF(N445="základní",J445,0)</f>
        <v>0</v>
      </c>
      <c r="BF445" s="237">
        <f>IF(N445="snížená",J445,0)</f>
        <v>0</v>
      </c>
      <c r="BG445" s="237">
        <f>IF(N445="zákl. přenesená",J445,0)</f>
        <v>0</v>
      </c>
      <c r="BH445" s="237">
        <f>IF(N445="sníž. přenesená",J445,0)</f>
        <v>0</v>
      </c>
      <c r="BI445" s="237">
        <f>IF(N445="nulová",J445,0)</f>
        <v>0</v>
      </c>
      <c r="BJ445" s="131" t="s">
        <v>84</v>
      </c>
      <c r="BK445" s="237">
        <f>ROUND(I445*H445,2)</f>
        <v>0</v>
      </c>
      <c r="BL445" s="131" t="s">
        <v>225</v>
      </c>
      <c r="BM445" s="236" t="s">
        <v>785</v>
      </c>
    </row>
    <row r="446" spans="1:65" s="238" customFormat="1" x14ac:dyDescent="0.2">
      <c r="B446" s="239"/>
      <c r="D446" s="240" t="s">
        <v>152</v>
      </c>
      <c r="E446" s="241" t="s">
        <v>1</v>
      </c>
      <c r="F446" s="242" t="s">
        <v>84</v>
      </c>
      <c r="H446" s="243">
        <v>1</v>
      </c>
      <c r="I446" s="80"/>
      <c r="L446" s="239"/>
      <c r="M446" s="244"/>
      <c r="N446" s="245"/>
      <c r="O446" s="245"/>
      <c r="P446" s="245"/>
      <c r="Q446" s="245"/>
      <c r="R446" s="245"/>
      <c r="S446" s="245"/>
      <c r="T446" s="246"/>
      <c r="AT446" s="241" t="s">
        <v>152</v>
      </c>
      <c r="AU446" s="241" t="s">
        <v>86</v>
      </c>
      <c r="AV446" s="238" t="s">
        <v>86</v>
      </c>
      <c r="AW446" s="238" t="s">
        <v>32</v>
      </c>
      <c r="AX446" s="238" t="s">
        <v>84</v>
      </c>
      <c r="AY446" s="241" t="s">
        <v>144</v>
      </c>
    </row>
    <row r="447" spans="1:65" s="144" customFormat="1" ht="21.6" customHeight="1" x14ac:dyDescent="0.2">
      <c r="A447" s="141"/>
      <c r="B447" s="142"/>
      <c r="C447" s="262" t="s">
        <v>477</v>
      </c>
      <c r="D447" s="262" t="s">
        <v>179</v>
      </c>
      <c r="E447" s="263" t="s">
        <v>786</v>
      </c>
      <c r="F447" s="264" t="s">
        <v>787</v>
      </c>
      <c r="G447" s="265" t="s">
        <v>207</v>
      </c>
      <c r="H447" s="266">
        <v>1</v>
      </c>
      <c r="I447" s="83"/>
      <c r="J447" s="267">
        <f>ROUND(I447*H447,2)</f>
        <v>0</v>
      </c>
      <c r="K447" s="268"/>
      <c r="L447" s="269"/>
      <c r="M447" s="270" t="s">
        <v>1</v>
      </c>
      <c r="N447" s="271" t="s">
        <v>41</v>
      </c>
      <c r="O447" s="233"/>
      <c r="P447" s="234">
        <f>O447*H447</f>
        <v>0</v>
      </c>
      <c r="Q447" s="234">
        <v>6.7999999999999996E-3</v>
      </c>
      <c r="R447" s="234">
        <f>Q447*H447</f>
        <v>6.7999999999999996E-3</v>
      </c>
      <c r="S447" s="234">
        <v>0</v>
      </c>
      <c r="T447" s="235">
        <f>S447*H447</f>
        <v>0</v>
      </c>
      <c r="U447" s="141"/>
      <c r="V447" s="141"/>
      <c r="W447" s="141"/>
      <c r="X447" s="141"/>
      <c r="Y447" s="141"/>
      <c r="Z447" s="141"/>
      <c r="AA447" s="141"/>
      <c r="AB447" s="141"/>
      <c r="AC447" s="141"/>
      <c r="AD447" s="141"/>
      <c r="AE447" s="141"/>
      <c r="AR447" s="236" t="s">
        <v>293</v>
      </c>
      <c r="AT447" s="236" t="s">
        <v>179</v>
      </c>
      <c r="AU447" s="236" t="s">
        <v>86</v>
      </c>
      <c r="AY447" s="131" t="s">
        <v>144</v>
      </c>
      <c r="BE447" s="237">
        <f>IF(N447="základní",J447,0)</f>
        <v>0</v>
      </c>
      <c r="BF447" s="237">
        <f>IF(N447="snížená",J447,0)</f>
        <v>0</v>
      </c>
      <c r="BG447" s="237">
        <f>IF(N447="zákl. přenesená",J447,0)</f>
        <v>0</v>
      </c>
      <c r="BH447" s="237">
        <f>IF(N447="sníž. přenesená",J447,0)</f>
        <v>0</v>
      </c>
      <c r="BI447" s="237">
        <f>IF(N447="nulová",J447,0)</f>
        <v>0</v>
      </c>
      <c r="BJ447" s="131" t="s">
        <v>84</v>
      </c>
      <c r="BK447" s="237">
        <f>ROUND(I447*H447,2)</f>
        <v>0</v>
      </c>
      <c r="BL447" s="131" t="s">
        <v>225</v>
      </c>
      <c r="BM447" s="236" t="s">
        <v>788</v>
      </c>
    </row>
    <row r="448" spans="1:65" s="238" customFormat="1" x14ac:dyDescent="0.2">
      <c r="B448" s="239"/>
      <c r="D448" s="240" t="s">
        <v>152</v>
      </c>
      <c r="E448" s="241" t="s">
        <v>1</v>
      </c>
      <c r="F448" s="242" t="s">
        <v>84</v>
      </c>
      <c r="H448" s="243">
        <v>1</v>
      </c>
      <c r="I448" s="80"/>
      <c r="L448" s="239"/>
      <c r="M448" s="244"/>
      <c r="N448" s="245"/>
      <c r="O448" s="245"/>
      <c r="P448" s="245"/>
      <c r="Q448" s="245"/>
      <c r="R448" s="245"/>
      <c r="S448" s="245"/>
      <c r="T448" s="246"/>
      <c r="AT448" s="241" t="s">
        <v>152</v>
      </c>
      <c r="AU448" s="241" t="s">
        <v>86</v>
      </c>
      <c r="AV448" s="238" t="s">
        <v>86</v>
      </c>
      <c r="AW448" s="238" t="s">
        <v>32</v>
      </c>
      <c r="AX448" s="238" t="s">
        <v>84</v>
      </c>
      <c r="AY448" s="241" t="s">
        <v>144</v>
      </c>
    </row>
    <row r="449" spans="1:65" s="144" customFormat="1" ht="21.6" customHeight="1" x14ac:dyDescent="0.2">
      <c r="A449" s="141"/>
      <c r="B449" s="142"/>
      <c r="C449" s="262" t="s">
        <v>789</v>
      </c>
      <c r="D449" s="262" t="s">
        <v>179</v>
      </c>
      <c r="E449" s="263" t="s">
        <v>790</v>
      </c>
      <c r="F449" s="264" t="s">
        <v>791</v>
      </c>
      <c r="G449" s="265" t="s">
        <v>207</v>
      </c>
      <c r="H449" s="266">
        <v>4</v>
      </c>
      <c r="I449" s="83"/>
      <c r="J449" s="267">
        <f>ROUND(I449*H449,2)</f>
        <v>0</v>
      </c>
      <c r="K449" s="268"/>
      <c r="L449" s="269"/>
      <c r="M449" s="270" t="s">
        <v>1</v>
      </c>
      <c r="N449" s="271" t="s">
        <v>41</v>
      </c>
      <c r="O449" s="233"/>
      <c r="P449" s="234">
        <f>O449*H449</f>
        <v>0</v>
      </c>
      <c r="Q449" s="234">
        <v>1.1800000000000001E-3</v>
      </c>
      <c r="R449" s="234">
        <f>Q449*H449</f>
        <v>4.7200000000000002E-3</v>
      </c>
      <c r="S449" s="234">
        <v>0</v>
      </c>
      <c r="T449" s="235">
        <f>S449*H449</f>
        <v>0</v>
      </c>
      <c r="U449" s="141"/>
      <c r="V449" s="141"/>
      <c r="W449" s="141"/>
      <c r="X449" s="141"/>
      <c r="Y449" s="141"/>
      <c r="Z449" s="141"/>
      <c r="AA449" s="141"/>
      <c r="AB449" s="141"/>
      <c r="AC449" s="141"/>
      <c r="AD449" s="141"/>
      <c r="AE449" s="141"/>
      <c r="AR449" s="236" t="s">
        <v>293</v>
      </c>
      <c r="AT449" s="236" t="s">
        <v>179</v>
      </c>
      <c r="AU449" s="236" t="s">
        <v>86</v>
      </c>
      <c r="AY449" s="131" t="s">
        <v>144</v>
      </c>
      <c r="BE449" s="237">
        <f>IF(N449="základní",J449,0)</f>
        <v>0</v>
      </c>
      <c r="BF449" s="237">
        <f>IF(N449="snížená",J449,0)</f>
        <v>0</v>
      </c>
      <c r="BG449" s="237">
        <f>IF(N449="zákl. přenesená",J449,0)</f>
        <v>0</v>
      </c>
      <c r="BH449" s="237">
        <f>IF(N449="sníž. přenesená",J449,0)</f>
        <v>0</v>
      </c>
      <c r="BI449" s="237">
        <f>IF(N449="nulová",J449,0)</f>
        <v>0</v>
      </c>
      <c r="BJ449" s="131" t="s">
        <v>84</v>
      </c>
      <c r="BK449" s="237">
        <f>ROUND(I449*H449,2)</f>
        <v>0</v>
      </c>
      <c r="BL449" s="131" t="s">
        <v>225</v>
      </c>
      <c r="BM449" s="236" t="s">
        <v>792</v>
      </c>
    </row>
    <row r="450" spans="1:65" s="238" customFormat="1" x14ac:dyDescent="0.2">
      <c r="B450" s="239"/>
      <c r="D450" s="240" t="s">
        <v>152</v>
      </c>
      <c r="E450" s="241" t="s">
        <v>1</v>
      </c>
      <c r="F450" s="242" t="s">
        <v>150</v>
      </c>
      <c r="H450" s="243">
        <v>4</v>
      </c>
      <c r="I450" s="80"/>
      <c r="L450" s="239"/>
      <c r="M450" s="244"/>
      <c r="N450" s="245"/>
      <c r="O450" s="245"/>
      <c r="P450" s="245"/>
      <c r="Q450" s="245"/>
      <c r="R450" s="245"/>
      <c r="S450" s="245"/>
      <c r="T450" s="246"/>
      <c r="AT450" s="241" t="s">
        <v>152</v>
      </c>
      <c r="AU450" s="241" t="s">
        <v>86</v>
      </c>
      <c r="AV450" s="238" t="s">
        <v>86</v>
      </c>
      <c r="AW450" s="238" t="s">
        <v>32</v>
      </c>
      <c r="AX450" s="238" t="s">
        <v>84</v>
      </c>
      <c r="AY450" s="241" t="s">
        <v>144</v>
      </c>
    </row>
    <row r="451" spans="1:65" s="144" customFormat="1" ht="21.6" customHeight="1" x14ac:dyDescent="0.2">
      <c r="A451" s="141"/>
      <c r="B451" s="142"/>
      <c r="C451" s="224" t="s">
        <v>793</v>
      </c>
      <c r="D451" s="224" t="s">
        <v>146</v>
      </c>
      <c r="E451" s="225" t="s">
        <v>794</v>
      </c>
      <c r="F451" s="226" t="s">
        <v>795</v>
      </c>
      <c r="G451" s="227" t="s">
        <v>207</v>
      </c>
      <c r="H451" s="228">
        <v>1</v>
      </c>
      <c r="I451" s="79"/>
      <c r="J451" s="229">
        <f>ROUND(I451*H451,2)</f>
        <v>0</v>
      </c>
      <c r="K451" s="230"/>
      <c r="L451" s="142"/>
      <c r="M451" s="231" t="s">
        <v>1</v>
      </c>
      <c r="N451" s="232" t="s">
        <v>41</v>
      </c>
      <c r="O451" s="233"/>
      <c r="P451" s="234">
        <f>O451*H451</f>
        <v>0</v>
      </c>
      <c r="Q451" s="234">
        <v>2.0000000000000002E-5</v>
      </c>
      <c r="R451" s="234">
        <f>Q451*H451</f>
        <v>2.0000000000000002E-5</v>
      </c>
      <c r="S451" s="234">
        <v>0</v>
      </c>
      <c r="T451" s="235">
        <f>S451*H451</f>
        <v>0</v>
      </c>
      <c r="U451" s="141"/>
      <c r="V451" s="141"/>
      <c r="W451" s="141"/>
      <c r="X451" s="141"/>
      <c r="Y451" s="141"/>
      <c r="Z451" s="141"/>
      <c r="AA451" s="141"/>
      <c r="AB451" s="141"/>
      <c r="AC451" s="141"/>
      <c r="AD451" s="141"/>
      <c r="AE451" s="141"/>
      <c r="AR451" s="236" t="s">
        <v>225</v>
      </c>
      <c r="AT451" s="236" t="s">
        <v>146</v>
      </c>
      <c r="AU451" s="236" t="s">
        <v>86</v>
      </c>
      <c r="AY451" s="131" t="s">
        <v>144</v>
      </c>
      <c r="BE451" s="237">
        <f>IF(N451="základní",J451,0)</f>
        <v>0</v>
      </c>
      <c r="BF451" s="237">
        <f>IF(N451="snížená",J451,0)</f>
        <v>0</v>
      </c>
      <c r="BG451" s="237">
        <f>IF(N451="zákl. přenesená",J451,0)</f>
        <v>0</v>
      </c>
      <c r="BH451" s="237">
        <f>IF(N451="sníž. přenesená",J451,0)</f>
        <v>0</v>
      </c>
      <c r="BI451" s="237">
        <f>IF(N451="nulová",J451,0)</f>
        <v>0</v>
      </c>
      <c r="BJ451" s="131" t="s">
        <v>84</v>
      </c>
      <c r="BK451" s="237">
        <f>ROUND(I451*H451,2)</f>
        <v>0</v>
      </c>
      <c r="BL451" s="131" t="s">
        <v>225</v>
      </c>
      <c r="BM451" s="236" t="s">
        <v>796</v>
      </c>
    </row>
    <row r="452" spans="1:65" s="238" customFormat="1" x14ac:dyDescent="0.2">
      <c r="B452" s="239"/>
      <c r="D452" s="240" t="s">
        <v>152</v>
      </c>
      <c r="E452" s="241" t="s">
        <v>1</v>
      </c>
      <c r="F452" s="242" t="s">
        <v>84</v>
      </c>
      <c r="H452" s="243">
        <v>1</v>
      </c>
      <c r="I452" s="80"/>
      <c r="L452" s="239"/>
      <c r="M452" s="244"/>
      <c r="N452" s="245"/>
      <c r="O452" s="245"/>
      <c r="P452" s="245"/>
      <c r="Q452" s="245"/>
      <c r="R452" s="245"/>
      <c r="S452" s="245"/>
      <c r="T452" s="246"/>
      <c r="AT452" s="241" t="s">
        <v>152</v>
      </c>
      <c r="AU452" s="241" t="s">
        <v>86</v>
      </c>
      <c r="AV452" s="238" t="s">
        <v>86</v>
      </c>
      <c r="AW452" s="238" t="s">
        <v>32</v>
      </c>
      <c r="AX452" s="238" t="s">
        <v>84</v>
      </c>
      <c r="AY452" s="241" t="s">
        <v>144</v>
      </c>
    </row>
    <row r="453" spans="1:65" s="144" customFormat="1" ht="21.6" customHeight="1" x14ac:dyDescent="0.2">
      <c r="A453" s="141"/>
      <c r="B453" s="142"/>
      <c r="C453" s="262" t="s">
        <v>797</v>
      </c>
      <c r="D453" s="262" t="s">
        <v>179</v>
      </c>
      <c r="E453" s="263" t="s">
        <v>798</v>
      </c>
      <c r="F453" s="264" t="s">
        <v>799</v>
      </c>
      <c r="G453" s="265" t="s">
        <v>207</v>
      </c>
      <c r="H453" s="266">
        <v>1</v>
      </c>
      <c r="I453" s="83"/>
      <c r="J453" s="267">
        <f>ROUND(I453*H453,2)</f>
        <v>0</v>
      </c>
      <c r="K453" s="268"/>
      <c r="L453" s="269"/>
      <c r="M453" s="270" t="s">
        <v>1</v>
      </c>
      <c r="N453" s="271" t="s">
        <v>41</v>
      </c>
      <c r="O453" s="233"/>
      <c r="P453" s="234">
        <f>O453*H453</f>
        <v>0</v>
      </c>
      <c r="Q453" s="234">
        <v>7.7999999999999999E-4</v>
      </c>
      <c r="R453" s="234">
        <f>Q453*H453</f>
        <v>7.7999999999999999E-4</v>
      </c>
      <c r="S453" s="234">
        <v>0</v>
      </c>
      <c r="T453" s="235">
        <f>S453*H453</f>
        <v>0</v>
      </c>
      <c r="U453" s="141"/>
      <c r="V453" s="141"/>
      <c r="W453" s="141"/>
      <c r="X453" s="141"/>
      <c r="Y453" s="141"/>
      <c r="Z453" s="141"/>
      <c r="AA453" s="141"/>
      <c r="AB453" s="141"/>
      <c r="AC453" s="141"/>
      <c r="AD453" s="141"/>
      <c r="AE453" s="141"/>
      <c r="AR453" s="236" t="s">
        <v>293</v>
      </c>
      <c r="AT453" s="236" t="s">
        <v>179</v>
      </c>
      <c r="AU453" s="236" t="s">
        <v>86</v>
      </c>
      <c r="AY453" s="131" t="s">
        <v>144</v>
      </c>
      <c r="BE453" s="237">
        <f>IF(N453="základní",J453,0)</f>
        <v>0</v>
      </c>
      <c r="BF453" s="237">
        <f>IF(N453="snížená",J453,0)</f>
        <v>0</v>
      </c>
      <c r="BG453" s="237">
        <f>IF(N453="zákl. přenesená",J453,0)</f>
        <v>0</v>
      </c>
      <c r="BH453" s="237">
        <f>IF(N453="sníž. přenesená",J453,0)</f>
        <v>0</v>
      </c>
      <c r="BI453" s="237">
        <f>IF(N453="nulová",J453,0)</f>
        <v>0</v>
      </c>
      <c r="BJ453" s="131" t="s">
        <v>84</v>
      </c>
      <c r="BK453" s="237">
        <f>ROUND(I453*H453,2)</f>
        <v>0</v>
      </c>
      <c r="BL453" s="131" t="s">
        <v>225</v>
      </c>
      <c r="BM453" s="236" t="s">
        <v>800</v>
      </c>
    </row>
    <row r="454" spans="1:65" s="238" customFormat="1" x14ac:dyDescent="0.2">
      <c r="B454" s="239"/>
      <c r="D454" s="240" t="s">
        <v>152</v>
      </c>
      <c r="E454" s="241" t="s">
        <v>1</v>
      </c>
      <c r="F454" s="242" t="s">
        <v>84</v>
      </c>
      <c r="H454" s="243">
        <v>1</v>
      </c>
      <c r="I454" s="80"/>
      <c r="L454" s="239"/>
      <c r="M454" s="244"/>
      <c r="N454" s="245"/>
      <c r="O454" s="245"/>
      <c r="P454" s="245"/>
      <c r="Q454" s="245"/>
      <c r="R454" s="245"/>
      <c r="S454" s="245"/>
      <c r="T454" s="246"/>
      <c r="AT454" s="241" t="s">
        <v>152</v>
      </c>
      <c r="AU454" s="241" t="s">
        <v>86</v>
      </c>
      <c r="AV454" s="238" t="s">
        <v>86</v>
      </c>
      <c r="AW454" s="238" t="s">
        <v>32</v>
      </c>
      <c r="AX454" s="238" t="s">
        <v>84</v>
      </c>
      <c r="AY454" s="241" t="s">
        <v>144</v>
      </c>
    </row>
    <row r="455" spans="1:65" s="144" customFormat="1" ht="21.6" customHeight="1" x14ac:dyDescent="0.2">
      <c r="A455" s="141"/>
      <c r="B455" s="142"/>
      <c r="C455" s="224" t="s">
        <v>801</v>
      </c>
      <c r="D455" s="224" t="s">
        <v>146</v>
      </c>
      <c r="E455" s="225" t="s">
        <v>802</v>
      </c>
      <c r="F455" s="226" t="s">
        <v>803</v>
      </c>
      <c r="G455" s="227" t="s">
        <v>207</v>
      </c>
      <c r="H455" s="228">
        <v>9</v>
      </c>
      <c r="I455" s="79"/>
      <c r="J455" s="229">
        <f>ROUND(I455*H455,2)</f>
        <v>0</v>
      </c>
      <c r="K455" s="230"/>
      <c r="L455" s="142"/>
      <c r="M455" s="231" t="s">
        <v>1</v>
      </c>
      <c r="N455" s="232" t="s">
        <v>41</v>
      </c>
      <c r="O455" s="233"/>
      <c r="P455" s="234">
        <f>O455*H455</f>
        <v>0</v>
      </c>
      <c r="Q455" s="234">
        <v>2.0000000000000002E-5</v>
      </c>
      <c r="R455" s="234">
        <f>Q455*H455</f>
        <v>1.8000000000000001E-4</v>
      </c>
      <c r="S455" s="234">
        <v>0</v>
      </c>
      <c r="T455" s="235">
        <f>S455*H455</f>
        <v>0</v>
      </c>
      <c r="U455" s="141"/>
      <c r="V455" s="141"/>
      <c r="W455" s="141"/>
      <c r="X455" s="141"/>
      <c r="Y455" s="141"/>
      <c r="Z455" s="141"/>
      <c r="AA455" s="141"/>
      <c r="AB455" s="141"/>
      <c r="AC455" s="141"/>
      <c r="AD455" s="141"/>
      <c r="AE455" s="141"/>
      <c r="AR455" s="236" t="s">
        <v>225</v>
      </c>
      <c r="AT455" s="236" t="s">
        <v>146</v>
      </c>
      <c r="AU455" s="236" t="s">
        <v>86</v>
      </c>
      <c r="AY455" s="131" t="s">
        <v>144</v>
      </c>
      <c r="BE455" s="237">
        <f>IF(N455="základní",J455,0)</f>
        <v>0</v>
      </c>
      <c r="BF455" s="237">
        <f>IF(N455="snížená",J455,0)</f>
        <v>0</v>
      </c>
      <c r="BG455" s="237">
        <f>IF(N455="zákl. přenesená",J455,0)</f>
        <v>0</v>
      </c>
      <c r="BH455" s="237">
        <f>IF(N455="sníž. přenesená",J455,0)</f>
        <v>0</v>
      </c>
      <c r="BI455" s="237">
        <f>IF(N455="nulová",J455,0)</f>
        <v>0</v>
      </c>
      <c r="BJ455" s="131" t="s">
        <v>84</v>
      </c>
      <c r="BK455" s="237">
        <f>ROUND(I455*H455,2)</f>
        <v>0</v>
      </c>
      <c r="BL455" s="131" t="s">
        <v>225</v>
      </c>
      <c r="BM455" s="236" t="s">
        <v>804</v>
      </c>
    </row>
    <row r="456" spans="1:65" s="238" customFormat="1" x14ac:dyDescent="0.2">
      <c r="B456" s="239"/>
      <c r="D456" s="240" t="s">
        <v>152</v>
      </c>
      <c r="E456" s="241" t="s">
        <v>1</v>
      </c>
      <c r="F456" s="242" t="s">
        <v>805</v>
      </c>
      <c r="H456" s="243">
        <v>9</v>
      </c>
      <c r="I456" s="80"/>
      <c r="L456" s="239"/>
      <c r="M456" s="244"/>
      <c r="N456" s="245"/>
      <c r="O456" s="245"/>
      <c r="P456" s="245"/>
      <c r="Q456" s="245"/>
      <c r="R456" s="245"/>
      <c r="S456" s="245"/>
      <c r="T456" s="246"/>
      <c r="AT456" s="241" t="s">
        <v>152</v>
      </c>
      <c r="AU456" s="241" t="s">
        <v>86</v>
      </c>
      <c r="AV456" s="238" t="s">
        <v>86</v>
      </c>
      <c r="AW456" s="238" t="s">
        <v>32</v>
      </c>
      <c r="AX456" s="238" t="s">
        <v>84</v>
      </c>
      <c r="AY456" s="241" t="s">
        <v>144</v>
      </c>
    </row>
    <row r="457" spans="1:65" s="144" customFormat="1" ht="21.6" customHeight="1" x14ac:dyDescent="0.2">
      <c r="A457" s="141"/>
      <c r="B457" s="142"/>
      <c r="C457" s="262" t="s">
        <v>806</v>
      </c>
      <c r="D457" s="262" t="s">
        <v>179</v>
      </c>
      <c r="E457" s="263" t="s">
        <v>807</v>
      </c>
      <c r="F457" s="264" t="s">
        <v>808</v>
      </c>
      <c r="G457" s="265" t="s">
        <v>207</v>
      </c>
      <c r="H457" s="266">
        <v>3</v>
      </c>
      <c r="I457" s="83"/>
      <c r="J457" s="267">
        <f>ROUND(I457*H457,2)</f>
        <v>0</v>
      </c>
      <c r="K457" s="268"/>
      <c r="L457" s="269"/>
      <c r="M457" s="270" t="s">
        <v>1</v>
      </c>
      <c r="N457" s="271" t="s">
        <v>41</v>
      </c>
      <c r="O457" s="233"/>
      <c r="P457" s="234">
        <f>O457*H457</f>
        <v>0</v>
      </c>
      <c r="Q457" s="234">
        <v>1.66E-3</v>
      </c>
      <c r="R457" s="234">
        <f>Q457*H457</f>
        <v>4.9800000000000001E-3</v>
      </c>
      <c r="S457" s="234">
        <v>0</v>
      </c>
      <c r="T457" s="235">
        <f>S457*H457</f>
        <v>0</v>
      </c>
      <c r="U457" s="141"/>
      <c r="V457" s="141"/>
      <c r="W457" s="141"/>
      <c r="X457" s="141"/>
      <c r="Y457" s="141"/>
      <c r="Z457" s="141"/>
      <c r="AA457" s="141"/>
      <c r="AB457" s="141"/>
      <c r="AC457" s="141"/>
      <c r="AD457" s="141"/>
      <c r="AE457" s="141"/>
      <c r="AR457" s="236" t="s">
        <v>293</v>
      </c>
      <c r="AT457" s="236" t="s">
        <v>179</v>
      </c>
      <c r="AU457" s="236" t="s">
        <v>86</v>
      </c>
      <c r="AY457" s="131" t="s">
        <v>144</v>
      </c>
      <c r="BE457" s="237">
        <f>IF(N457="základní",J457,0)</f>
        <v>0</v>
      </c>
      <c r="BF457" s="237">
        <f>IF(N457="snížená",J457,0)</f>
        <v>0</v>
      </c>
      <c r="BG457" s="237">
        <f>IF(N457="zákl. přenesená",J457,0)</f>
        <v>0</v>
      </c>
      <c r="BH457" s="237">
        <f>IF(N457="sníž. přenesená",J457,0)</f>
        <v>0</v>
      </c>
      <c r="BI457" s="237">
        <f>IF(N457="nulová",J457,0)</f>
        <v>0</v>
      </c>
      <c r="BJ457" s="131" t="s">
        <v>84</v>
      </c>
      <c r="BK457" s="237">
        <f>ROUND(I457*H457,2)</f>
        <v>0</v>
      </c>
      <c r="BL457" s="131" t="s">
        <v>225</v>
      </c>
      <c r="BM457" s="236" t="s">
        <v>809</v>
      </c>
    </row>
    <row r="458" spans="1:65" s="238" customFormat="1" x14ac:dyDescent="0.2">
      <c r="B458" s="239"/>
      <c r="D458" s="240" t="s">
        <v>152</v>
      </c>
      <c r="E458" s="241" t="s">
        <v>1</v>
      </c>
      <c r="F458" s="242" t="s">
        <v>159</v>
      </c>
      <c r="H458" s="243">
        <v>3</v>
      </c>
      <c r="I458" s="80"/>
      <c r="L458" s="239"/>
      <c r="M458" s="244"/>
      <c r="N458" s="245"/>
      <c r="O458" s="245"/>
      <c r="P458" s="245"/>
      <c r="Q458" s="245"/>
      <c r="R458" s="245"/>
      <c r="S458" s="245"/>
      <c r="T458" s="246"/>
      <c r="AT458" s="241" t="s">
        <v>152</v>
      </c>
      <c r="AU458" s="241" t="s">
        <v>86</v>
      </c>
      <c r="AV458" s="238" t="s">
        <v>86</v>
      </c>
      <c r="AW458" s="238" t="s">
        <v>32</v>
      </c>
      <c r="AX458" s="238" t="s">
        <v>84</v>
      </c>
      <c r="AY458" s="241" t="s">
        <v>144</v>
      </c>
    </row>
    <row r="459" spans="1:65" s="144" customFormat="1" ht="21.6" customHeight="1" x14ac:dyDescent="0.2">
      <c r="A459" s="141"/>
      <c r="B459" s="142"/>
      <c r="C459" s="262" t="s">
        <v>810</v>
      </c>
      <c r="D459" s="262" t="s">
        <v>179</v>
      </c>
      <c r="E459" s="263" t="s">
        <v>811</v>
      </c>
      <c r="F459" s="264" t="s">
        <v>812</v>
      </c>
      <c r="G459" s="265" t="s">
        <v>207</v>
      </c>
      <c r="H459" s="266">
        <v>5</v>
      </c>
      <c r="I459" s="83"/>
      <c r="J459" s="267">
        <f>ROUND(I459*H459,2)</f>
        <v>0</v>
      </c>
      <c r="K459" s="268"/>
      <c r="L459" s="269"/>
      <c r="M459" s="270" t="s">
        <v>1</v>
      </c>
      <c r="N459" s="271" t="s">
        <v>41</v>
      </c>
      <c r="O459" s="233"/>
      <c r="P459" s="234">
        <f>O459*H459</f>
        <v>0</v>
      </c>
      <c r="Q459" s="234">
        <v>1.8E-3</v>
      </c>
      <c r="R459" s="234">
        <f>Q459*H459</f>
        <v>8.9999999999999993E-3</v>
      </c>
      <c r="S459" s="234">
        <v>0</v>
      </c>
      <c r="T459" s="235">
        <f>S459*H459</f>
        <v>0</v>
      </c>
      <c r="U459" s="141"/>
      <c r="V459" s="141"/>
      <c r="W459" s="141"/>
      <c r="X459" s="141"/>
      <c r="Y459" s="141"/>
      <c r="Z459" s="141"/>
      <c r="AA459" s="141"/>
      <c r="AB459" s="141"/>
      <c r="AC459" s="141"/>
      <c r="AD459" s="141"/>
      <c r="AE459" s="141"/>
      <c r="AR459" s="236" t="s">
        <v>293</v>
      </c>
      <c r="AT459" s="236" t="s">
        <v>179</v>
      </c>
      <c r="AU459" s="236" t="s">
        <v>86</v>
      </c>
      <c r="AY459" s="131" t="s">
        <v>144</v>
      </c>
      <c r="BE459" s="237">
        <f>IF(N459="základní",J459,0)</f>
        <v>0</v>
      </c>
      <c r="BF459" s="237">
        <f>IF(N459="snížená",J459,0)</f>
        <v>0</v>
      </c>
      <c r="BG459" s="237">
        <f>IF(N459="zákl. přenesená",J459,0)</f>
        <v>0</v>
      </c>
      <c r="BH459" s="237">
        <f>IF(N459="sníž. přenesená",J459,0)</f>
        <v>0</v>
      </c>
      <c r="BI459" s="237">
        <f>IF(N459="nulová",J459,0)</f>
        <v>0</v>
      </c>
      <c r="BJ459" s="131" t="s">
        <v>84</v>
      </c>
      <c r="BK459" s="237">
        <f>ROUND(I459*H459,2)</f>
        <v>0</v>
      </c>
      <c r="BL459" s="131" t="s">
        <v>225</v>
      </c>
      <c r="BM459" s="236" t="s">
        <v>813</v>
      </c>
    </row>
    <row r="460" spans="1:65" s="238" customFormat="1" x14ac:dyDescent="0.2">
      <c r="B460" s="239"/>
      <c r="D460" s="240" t="s">
        <v>152</v>
      </c>
      <c r="E460" s="241" t="s">
        <v>1</v>
      </c>
      <c r="F460" s="242" t="s">
        <v>168</v>
      </c>
      <c r="H460" s="243">
        <v>5</v>
      </c>
      <c r="I460" s="80"/>
      <c r="L460" s="239"/>
      <c r="M460" s="244"/>
      <c r="N460" s="245"/>
      <c r="O460" s="245"/>
      <c r="P460" s="245"/>
      <c r="Q460" s="245"/>
      <c r="R460" s="245"/>
      <c r="S460" s="245"/>
      <c r="T460" s="246"/>
      <c r="AT460" s="241" t="s">
        <v>152</v>
      </c>
      <c r="AU460" s="241" t="s">
        <v>86</v>
      </c>
      <c r="AV460" s="238" t="s">
        <v>86</v>
      </c>
      <c r="AW460" s="238" t="s">
        <v>32</v>
      </c>
      <c r="AX460" s="238" t="s">
        <v>84</v>
      </c>
      <c r="AY460" s="241" t="s">
        <v>144</v>
      </c>
    </row>
    <row r="461" spans="1:65" s="144" customFormat="1" ht="21.6" customHeight="1" x14ac:dyDescent="0.2">
      <c r="A461" s="141"/>
      <c r="B461" s="142"/>
      <c r="C461" s="262" t="s">
        <v>814</v>
      </c>
      <c r="D461" s="262" t="s">
        <v>179</v>
      </c>
      <c r="E461" s="263" t="s">
        <v>815</v>
      </c>
      <c r="F461" s="264" t="s">
        <v>816</v>
      </c>
      <c r="G461" s="265" t="s">
        <v>207</v>
      </c>
      <c r="H461" s="266">
        <v>1</v>
      </c>
      <c r="I461" s="83"/>
      <c r="J461" s="267">
        <f>ROUND(I461*H461,2)</f>
        <v>0</v>
      </c>
      <c r="K461" s="268"/>
      <c r="L461" s="269"/>
      <c r="M461" s="270" t="s">
        <v>1</v>
      </c>
      <c r="N461" s="271" t="s">
        <v>41</v>
      </c>
      <c r="O461" s="233"/>
      <c r="P461" s="234">
        <f>O461*H461</f>
        <v>0</v>
      </c>
      <c r="Q461" s="234">
        <v>2E-3</v>
      </c>
      <c r="R461" s="234">
        <f>Q461*H461</f>
        <v>2E-3</v>
      </c>
      <c r="S461" s="234">
        <v>0</v>
      </c>
      <c r="T461" s="235">
        <f>S461*H461</f>
        <v>0</v>
      </c>
      <c r="U461" s="141"/>
      <c r="V461" s="141"/>
      <c r="W461" s="141"/>
      <c r="X461" s="141"/>
      <c r="Y461" s="141"/>
      <c r="Z461" s="141"/>
      <c r="AA461" s="141"/>
      <c r="AB461" s="141"/>
      <c r="AC461" s="141"/>
      <c r="AD461" s="141"/>
      <c r="AE461" s="141"/>
      <c r="AR461" s="236" t="s">
        <v>293</v>
      </c>
      <c r="AT461" s="236" t="s">
        <v>179</v>
      </c>
      <c r="AU461" s="236" t="s">
        <v>86</v>
      </c>
      <c r="AY461" s="131" t="s">
        <v>144</v>
      </c>
      <c r="BE461" s="237">
        <f>IF(N461="základní",J461,0)</f>
        <v>0</v>
      </c>
      <c r="BF461" s="237">
        <f>IF(N461="snížená",J461,0)</f>
        <v>0</v>
      </c>
      <c r="BG461" s="237">
        <f>IF(N461="zákl. přenesená",J461,0)</f>
        <v>0</v>
      </c>
      <c r="BH461" s="237">
        <f>IF(N461="sníž. přenesená",J461,0)</f>
        <v>0</v>
      </c>
      <c r="BI461" s="237">
        <f>IF(N461="nulová",J461,0)</f>
        <v>0</v>
      </c>
      <c r="BJ461" s="131" t="s">
        <v>84</v>
      </c>
      <c r="BK461" s="237">
        <f>ROUND(I461*H461,2)</f>
        <v>0</v>
      </c>
      <c r="BL461" s="131" t="s">
        <v>225</v>
      </c>
      <c r="BM461" s="236" t="s">
        <v>817</v>
      </c>
    </row>
    <row r="462" spans="1:65" s="238" customFormat="1" x14ac:dyDescent="0.2">
      <c r="B462" s="239"/>
      <c r="D462" s="240" t="s">
        <v>152</v>
      </c>
      <c r="E462" s="241" t="s">
        <v>1</v>
      </c>
      <c r="F462" s="242" t="s">
        <v>84</v>
      </c>
      <c r="H462" s="243">
        <v>1</v>
      </c>
      <c r="I462" s="80"/>
      <c r="L462" s="239"/>
      <c r="M462" s="244"/>
      <c r="N462" s="245"/>
      <c r="O462" s="245"/>
      <c r="P462" s="245"/>
      <c r="Q462" s="245"/>
      <c r="R462" s="245"/>
      <c r="S462" s="245"/>
      <c r="T462" s="246"/>
      <c r="AT462" s="241" t="s">
        <v>152</v>
      </c>
      <c r="AU462" s="241" t="s">
        <v>86</v>
      </c>
      <c r="AV462" s="238" t="s">
        <v>86</v>
      </c>
      <c r="AW462" s="238" t="s">
        <v>32</v>
      </c>
      <c r="AX462" s="238" t="s">
        <v>84</v>
      </c>
      <c r="AY462" s="241" t="s">
        <v>144</v>
      </c>
    </row>
    <row r="463" spans="1:65" s="144" customFormat="1" ht="32.4" customHeight="1" x14ac:dyDescent="0.2">
      <c r="A463" s="141"/>
      <c r="B463" s="142"/>
      <c r="C463" s="224" t="s">
        <v>714</v>
      </c>
      <c r="D463" s="224" t="s">
        <v>146</v>
      </c>
      <c r="E463" s="225" t="s">
        <v>818</v>
      </c>
      <c r="F463" s="226" t="s">
        <v>819</v>
      </c>
      <c r="G463" s="227" t="s">
        <v>454</v>
      </c>
      <c r="H463" s="228">
        <v>1</v>
      </c>
      <c r="I463" s="79"/>
      <c r="J463" s="229">
        <f>ROUND(I463*H463,2)</f>
        <v>0</v>
      </c>
      <c r="K463" s="230"/>
      <c r="L463" s="142"/>
      <c r="M463" s="231" t="s">
        <v>1</v>
      </c>
      <c r="N463" s="232" t="s">
        <v>41</v>
      </c>
      <c r="O463" s="233"/>
      <c r="P463" s="234">
        <f>O463*H463</f>
        <v>0</v>
      </c>
      <c r="Q463" s="234">
        <v>3.014E-2</v>
      </c>
      <c r="R463" s="234">
        <f>Q463*H463</f>
        <v>3.014E-2</v>
      </c>
      <c r="S463" s="234">
        <v>0</v>
      </c>
      <c r="T463" s="235">
        <f>S463*H463</f>
        <v>0</v>
      </c>
      <c r="U463" s="141"/>
      <c r="V463" s="141"/>
      <c r="W463" s="141"/>
      <c r="X463" s="141"/>
      <c r="Y463" s="141"/>
      <c r="Z463" s="141"/>
      <c r="AA463" s="141"/>
      <c r="AB463" s="141"/>
      <c r="AC463" s="141"/>
      <c r="AD463" s="141"/>
      <c r="AE463" s="141"/>
      <c r="AR463" s="236" t="s">
        <v>225</v>
      </c>
      <c r="AT463" s="236" t="s">
        <v>146</v>
      </c>
      <c r="AU463" s="236" t="s">
        <v>86</v>
      </c>
      <c r="AY463" s="131" t="s">
        <v>144</v>
      </c>
      <c r="BE463" s="237">
        <f>IF(N463="základní",J463,0)</f>
        <v>0</v>
      </c>
      <c r="BF463" s="237">
        <f>IF(N463="snížená",J463,0)</f>
        <v>0</v>
      </c>
      <c r="BG463" s="237">
        <f>IF(N463="zákl. přenesená",J463,0)</f>
        <v>0</v>
      </c>
      <c r="BH463" s="237">
        <f>IF(N463="sníž. přenesená",J463,0)</f>
        <v>0</v>
      </c>
      <c r="BI463" s="237">
        <f>IF(N463="nulová",J463,0)</f>
        <v>0</v>
      </c>
      <c r="BJ463" s="131" t="s">
        <v>84</v>
      </c>
      <c r="BK463" s="237">
        <f>ROUND(I463*H463,2)</f>
        <v>0</v>
      </c>
      <c r="BL463" s="131" t="s">
        <v>225</v>
      </c>
      <c r="BM463" s="236" t="s">
        <v>820</v>
      </c>
    </row>
    <row r="464" spans="1:65" s="238" customFormat="1" x14ac:dyDescent="0.2">
      <c r="B464" s="239"/>
      <c r="D464" s="240" t="s">
        <v>152</v>
      </c>
      <c r="E464" s="241" t="s">
        <v>1</v>
      </c>
      <c r="F464" s="242" t="s">
        <v>84</v>
      </c>
      <c r="H464" s="243">
        <v>1</v>
      </c>
      <c r="I464" s="80"/>
      <c r="L464" s="239"/>
      <c r="M464" s="244"/>
      <c r="N464" s="245"/>
      <c r="O464" s="245"/>
      <c r="P464" s="245"/>
      <c r="Q464" s="245"/>
      <c r="R464" s="245"/>
      <c r="S464" s="245"/>
      <c r="T464" s="246"/>
      <c r="AT464" s="241" t="s">
        <v>152</v>
      </c>
      <c r="AU464" s="241" t="s">
        <v>86</v>
      </c>
      <c r="AV464" s="238" t="s">
        <v>86</v>
      </c>
      <c r="AW464" s="238" t="s">
        <v>32</v>
      </c>
      <c r="AX464" s="238" t="s">
        <v>84</v>
      </c>
      <c r="AY464" s="241" t="s">
        <v>144</v>
      </c>
    </row>
    <row r="465" spans="1:65" s="144" customFormat="1" ht="21.6" customHeight="1" x14ac:dyDescent="0.2">
      <c r="A465" s="141"/>
      <c r="B465" s="142"/>
      <c r="C465" s="224" t="s">
        <v>821</v>
      </c>
      <c r="D465" s="224" t="s">
        <v>146</v>
      </c>
      <c r="E465" s="225" t="s">
        <v>822</v>
      </c>
      <c r="F465" s="226" t="s">
        <v>823</v>
      </c>
      <c r="G465" s="227" t="s">
        <v>207</v>
      </c>
      <c r="H465" s="228">
        <v>1</v>
      </c>
      <c r="I465" s="79"/>
      <c r="J465" s="229">
        <f>ROUND(I465*H465,2)</f>
        <v>0</v>
      </c>
      <c r="K465" s="230"/>
      <c r="L465" s="142"/>
      <c r="M465" s="231" t="s">
        <v>1</v>
      </c>
      <c r="N465" s="232" t="s">
        <v>41</v>
      </c>
      <c r="O465" s="233"/>
      <c r="P465" s="234">
        <f>O465*H465</f>
        <v>0</v>
      </c>
      <c r="Q465" s="234">
        <v>2.1058541E-2</v>
      </c>
      <c r="R465" s="234">
        <f>Q465*H465</f>
        <v>2.1058541E-2</v>
      </c>
      <c r="S465" s="234">
        <v>0</v>
      </c>
      <c r="T465" s="235">
        <f>S465*H465</f>
        <v>0</v>
      </c>
      <c r="U465" s="141"/>
      <c r="V465" s="141"/>
      <c r="W465" s="141"/>
      <c r="X465" s="141"/>
      <c r="Y465" s="141"/>
      <c r="Z465" s="141"/>
      <c r="AA465" s="141"/>
      <c r="AB465" s="141"/>
      <c r="AC465" s="141"/>
      <c r="AD465" s="141"/>
      <c r="AE465" s="141"/>
      <c r="AR465" s="236" t="s">
        <v>225</v>
      </c>
      <c r="AT465" s="236" t="s">
        <v>146</v>
      </c>
      <c r="AU465" s="236" t="s">
        <v>86</v>
      </c>
      <c r="AY465" s="131" t="s">
        <v>144</v>
      </c>
      <c r="BE465" s="237">
        <f>IF(N465="základní",J465,0)</f>
        <v>0</v>
      </c>
      <c r="BF465" s="237">
        <f>IF(N465="snížená",J465,0)</f>
        <v>0</v>
      </c>
      <c r="BG465" s="237">
        <f>IF(N465="zákl. přenesená",J465,0)</f>
        <v>0</v>
      </c>
      <c r="BH465" s="237">
        <f>IF(N465="sníž. přenesená",J465,0)</f>
        <v>0</v>
      </c>
      <c r="BI465" s="237">
        <f>IF(N465="nulová",J465,0)</f>
        <v>0</v>
      </c>
      <c r="BJ465" s="131" t="s">
        <v>84</v>
      </c>
      <c r="BK465" s="237">
        <f>ROUND(I465*H465,2)</f>
        <v>0</v>
      </c>
      <c r="BL465" s="131" t="s">
        <v>225</v>
      </c>
      <c r="BM465" s="236" t="s">
        <v>824</v>
      </c>
    </row>
    <row r="466" spans="1:65" s="238" customFormat="1" x14ac:dyDescent="0.2">
      <c r="B466" s="239"/>
      <c r="D466" s="240" t="s">
        <v>152</v>
      </c>
      <c r="E466" s="241" t="s">
        <v>1</v>
      </c>
      <c r="F466" s="242" t="s">
        <v>84</v>
      </c>
      <c r="H466" s="243">
        <v>1</v>
      </c>
      <c r="I466" s="80"/>
      <c r="L466" s="239"/>
      <c r="M466" s="244"/>
      <c r="N466" s="245"/>
      <c r="O466" s="245"/>
      <c r="P466" s="245"/>
      <c r="Q466" s="245"/>
      <c r="R466" s="245"/>
      <c r="S466" s="245"/>
      <c r="T466" s="246"/>
      <c r="AT466" s="241" t="s">
        <v>152</v>
      </c>
      <c r="AU466" s="241" t="s">
        <v>86</v>
      </c>
      <c r="AV466" s="238" t="s">
        <v>86</v>
      </c>
      <c r="AW466" s="238" t="s">
        <v>32</v>
      </c>
      <c r="AX466" s="238" t="s">
        <v>84</v>
      </c>
      <c r="AY466" s="241" t="s">
        <v>144</v>
      </c>
    </row>
    <row r="467" spans="1:65" s="144" customFormat="1" ht="21.6" customHeight="1" x14ac:dyDescent="0.2">
      <c r="A467" s="141"/>
      <c r="B467" s="142"/>
      <c r="C467" s="224" t="s">
        <v>825</v>
      </c>
      <c r="D467" s="224" t="s">
        <v>146</v>
      </c>
      <c r="E467" s="225" t="s">
        <v>826</v>
      </c>
      <c r="F467" s="226" t="s">
        <v>827</v>
      </c>
      <c r="G467" s="227" t="s">
        <v>207</v>
      </c>
      <c r="H467" s="228">
        <v>1</v>
      </c>
      <c r="I467" s="79"/>
      <c r="J467" s="229">
        <f>ROUND(I467*H467,2)</f>
        <v>0</v>
      </c>
      <c r="K467" s="230"/>
      <c r="L467" s="142"/>
      <c r="M467" s="231" t="s">
        <v>1</v>
      </c>
      <c r="N467" s="232" t="s">
        <v>41</v>
      </c>
      <c r="O467" s="233"/>
      <c r="P467" s="234">
        <f>O467*H467</f>
        <v>0</v>
      </c>
      <c r="Q467" s="234">
        <v>8.2474969999999995E-3</v>
      </c>
      <c r="R467" s="234">
        <f>Q467*H467</f>
        <v>8.2474969999999995E-3</v>
      </c>
      <c r="S467" s="234">
        <v>0</v>
      </c>
      <c r="T467" s="235">
        <f>S467*H467</f>
        <v>0</v>
      </c>
      <c r="U467" s="141"/>
      <c r="V467" s="141"/>
      <c r="W467" s="141"/>
      <c r="X467" s="141"/>
      <c r="Y467" s="141"/>
      <c r="Z467" s="141"/>
      <c r="AA467" s="141"/>
      <c r="AB467" s="141"/>
      <c r="AC467" s="141"/>
      <c r="AD467" s="141"/>
      <c r="AE467" s="141"/>
      <c r="AR467" s="236" t="s">
        <v>225</v>
      </c>
      <c r="AT467" s="236" t="s">
        <v>146</v>
      </c>
      <c r="AU467" s="236" t="s">
        <v>86</v>
      </c>
      <c r="AY467" s="131" t="s">
        <v>144</v>
      </c>
      <c r="BE467" s="237">
        <f>IF(N467="základní",J467,0)</f>
        <v>0</v>
      </c>
      <c r="BF467" s="237">
        <f>IF(N467="snížená",J467,0)</f>
        <v>0</v>
      </c>
      <c r="BG467" s="237">
        <f>IF(N467="zákl. přenesená",J467,0)</f>
        <v>0</v>
      </c>
      <c r="BH467" s="237">
        <f>IF(N467="sníž. přenesená",J467,0)</f>
        <v>0</v>
      </c>
      <c r="BI467" s="237">
        <f>IF(N467="nulová",J467,0)</f>
        <v>0</v>
      </c>
      <c r="BJ467" s="131" t="s">
        <v>84</v>
      </c>
      <c r="BK467" s="237">
        <f>ROUND(I467*H467,2)</f>
        <v>0</v>
      </c>
      <c r="BL467" s="131" t="s">
        <v>225</v>
      </c>
      <c r="BM467" s="236" t="s">
        <v>828</v>
      </c>
    </row>
    <row r="468" spans="1:65" s="238" customFormat="1" x14ac:dyDescent="0.2">
      <c r="B468" s="239"/>
      <c r="D468" s="240" t="s">
        <v>152</v>
      </c>
      <c r="E468" s="241" t="s">
        <v>1</v>
      </c>
      <c r="F468" s="242" t="s">
        <v>84</v>
      </c>
      <c r="H468" s="243">
        <v>1</v>
      </c>
      <c r="I468" s="80"/>
      <c r="L468" s="239"/>
      <c r="M468" s="244"/>
      <c r="N468" s="245"/>
      <c r="O468" s="245"/>
      <c r="P468" s="245"/>
      <c r="Q468" s="245"/>
      <c r="R468" s="245"/>
      <c r="S468" s="245"/>
      <c r="T468" s="246"/>
      <c r="AT468" s="241" t="s">
        <v>152</v>
      </c>
      <c r="AU468" s="241" t="s">
        <v>86</v>
      </c>
      <c r="AV468" s="238" t="s">
        <v>86</v>
      </c>
      <c r="AW468" s="238" t="s">
        <v>32</v>
      </c>
      <c r="AX468" s="238" t="s">
        <v>84</v>
      </c>
      <c r="AY468" s="241" t="s">
        <v>144</v>
      </c>
    </row>
    <row r="469" spans="1:65" s="144" customFormat="1" ht="14.4" customHeight="1" x14ac:dyDescent="0.2">
      <c r="A469" s="141"/>
      <c r="B469" s="142"/>
      <c r="C469" s="224" t="s">
        <v>829</v>
      </c>
      <c r="D469" s="224" t="s">
        <v>146</v>
      </c>
      <c r="E469" s="225" t="s">
        <v>830</v>
      </c>
      <c r="F469" s="226" t="s">
        <v>831</v>
      </c>
      <c r="G469" s="227" t="s">
        <v>207</v>
      </c>
      <c r="H469" s="228">
        <v>2</v>
      </c>
      <c r="I469" s="79"/>
      <c r="J469" s="229">
        <f>ROUND(I469*H469,2)</f>
        <v>0</v>
      </c>
      <c r="K469" s="230"/>
      <c r="L469" s="142"/>
      <c r="M469" s="231" t="s">
        <v>1</v>
      </c>
      <c r="N469" s="232" t="s">
        <v>41</v>
      </c>
      <c r="O469" s="233"/>
      <c r="P469" s="234">
        <f>O469*H469</f>
        <v>0</v>
      </c>
      <c r="Q469" s="234">
        <v>8.2500000000000004E-3</v>
      </c>
      <c r="R469" s="234">
        <f>Q469*H469</f>
        <v>1.6500000000000001E-2</v>
      </c>
      <c r="S469" s="234">
        <v>0</v>
      </c>
      <c r="T469" s="235">
        <f>S469*H469</f>
        <v>0</v>
      </c>
      <c r="U469" s="141"/>
      <c r="V469" s="141"/>
      <c r="W469" s="141"/>
      <c r="X469" s="141"/>
      <c r="Y469" s="141"/>
      <c r="Z469" s="141"/>
      <c r="AA469" s="141"/>
      <c r="AB469" s="141"/>
      <c r="AC469" s="141"/>
      <c r="AD469" s="141"/>
      <c r="AE469" s="141"/>
      <c r="AR469" s="236" t="s">
        <v>225</v>
      </c>
      <c r="AT469" s="236" t="s">
        <v>146</v>
      </c>
      <c r="AU469" s="236" t="s">
        <v>86</v>
      </c>
      <c r="AY469" s="131" t="s">
        <v>144</v>
      </c>
      <c r="BE469" s="237">
        <f>IF(N469="základní",J469,0)</f>
        <v>0</v>
      </c>
      <c r="BF469" s="237">
        <f>IF(N469="snížená",J469,0)</f>
        <v>0</v>
      </c>
      <c r="BG469" s="237">
        <f>IF(N469="zákl. přenesená",J469,0)</f>
        <v>0</v>
      </c>
      <c r="BH469" s="237">
        <f>IF(N469="sníž. přenesená",J469,0)</f>
        <v>0</v>
      </c>
      <c r="BI469" s="237">
        <f>IF(N469="nulová",J469,0)</f>
        <v>0</v>
      </c>
      <c r="BJ469" s="131" t="s">
        <v>84</v>
      </c>
      <c r="BK469" s="237">
        <f>ROUND(I469*H469,2)</f>
        <v>0</v>
      </c>
      <c r="BL469" s="131" t="s">
        <v>225</v>
      </c>
      <c r="BM469" s="236" t="s">
        <v>832</v>
      </c>
    </row>
    <row r="470" spans="1:65" s="238" customFormat="1" x14ac:dyDescent="0.2">
      <c r="B470" s="239"/>
      <c r="D470" s="240" t="s">
        <v>152</v>
      </c>
      <c r="E470" s="241" t="s">
        <v>1</v>
      </c>
      <c r="F470" s="242" t="s">
        <v>86</v>
      </c>
      <c r="H470" s="243">
        <v>2</v>
      </c>
      <c r="I470" s="80"/>
      <c r="L470" s="239"/>
      <c r="M470" s="244"/>
      <c r="N470" s="245"/>
      <c r="O470" s="245"/>
      <c r="P470" s="245"/>
      <c r="Q470" s="245"/>
      <c r="R470" s="245"/>
      <c r="S470" s="245"/>
      <c r="T470" s="246"/>
      <c r="AT470" s="241" t="s">
        <v>152</v>
      </c>
      <c r="AU470" s="241" t="s">
        <v>86</v>
      </c>
      <c r="AV470" s="238" t="s">
        <v>86</v>
      </c>
      <c r="AW470" s="238" t="s">
        <v>32</v>
      </c>
      <c r="AX470" s="238" t="s">
        <v>84</v>
      </c>
      <c r="AY470" s="241" t="s">
        <v>144</v>
      </c>
    </row>
    <row r="471" spans="1:65" s="144" customFormat="1" ht="21.6" customHeight="1" x14ac:dyDescent="0.2">
      <c r="A471" s="141"/>
      <c r="B471" s="142"/>
      <c r="C471" s="224" t="s">
        <v>833</v>
      </c>
      <c r="D471" s="224" t="s">
        <v>146</v>
      </c>
      <c r="E471" s="225" t="s">
        <v>834</v>
      </c>
      <c r="F471" s="226" t="s">
        <v>835</v>
      </c>
      <c r="G471" s="227" t="s">
        <v>281</v>
      </c>
      <c r="H471" s="228">
        <v>953</v>
      </c>
      <c r="I471" s="79"/>
      <c r="J471" s="229">
        <f>ROUND(I471*H471,2)</f>
        <v>0</v>
      </c>
      <c r="K471" s="230"/>
      <c r="L471" s="142"/>
      <c r="M471" s="231" t="s">
        <v>1</v>
      </c>
      <c r="N471" s="232" t="s">
        <v>41</v>
      </c>
      <c r="O471" s="233"/>
      <c r="P471" s="234">
        <f>O471*H471</f>
        <v>0</v>
      </c>
      <c r="Q471" s="234">
        <v>1.9000000000000001E-4</v>
      </c>
      <c r="R471" s="234">
        <f>Q471*H471</f>
        <v>0.18107000000000001</v>
      </c>
      <c r="S471" s="234">
        <v>0</v>
      </c>
      <c r="T471" s="235">
        <f>S471*H471</f>
        <v>0</v>
      </c>
      <c r="U471" s="141"/>
      <c r="V471" s="141"/>
      <c r="W471" s="141"/>
      <c r="X471" s="141"/>
      <c r="Y471" s="141"/>
      <c r="Z471" s="141"/>
      <c r="AA471" s="141"/>
      <c r="AB471" s="141"/>
      <c r="AC471" s="141"/>
      <c r="AD471" s="141"/>
      <c r="AE471" s="141"/>
      <c r="AR471" s="236" t="s">
        <v>225</v>
      </c>
      <c r="AT471" s="236" t="s">
        <v>146</v>
      </c>
      <c r="AU471" s="236" t="s">
        <v>86</v>
      </c>
      <c r="AY471" s="131" t="s">
        <v>144</v>
      </c>
      <c r="BE471" s="237">
        <f>IF(N471="základní",J471,0)</f>
        <v>0</v>
      </c>
      <c r="BF471" s="237">
        <f>IF(N471="snížená",J471,0)</f>
        <v>0</v>
      </c>
      <c r="BG471" s="237">
        <f>IF(N471="zákl. přenesená",J471,0)</f>
        <v>0</v>
      </c>
      <c r="BH471" s="237">
        <f>IF(N471="sníž. přenesená",J471,0)</f>
        <v>0</v>
      </c>
      <c r="BI471" s="237">
        <f>IF(N471="nulová",J471,0)</f>
        <v>0</v>
      </c>
      <c r="BJ471" s="131" t="s">
        <v>84</v>
      </c>
      <c r="BK471" s="237">
        <f>ROUND(I471*H471,2)</f>
        <v>0</v>
      </c>
      <c r="BL471" s="131" t="s">
        <v>225</v>
      </c>
      <c r="BM471" s="236" t="s">
        <v>836</v>
      </c>
    </row>
    <row r="472" spans="1:65" s="238" customFormat="1" x14ac:dyDescent="0.2">
      <c r="B472" s="239"/>
      <c r="D472" s="240" t="s">
        <v>152</v>
      </c>
      <c r="E472" s="241" t="s">
        <v>1</v>
      </c>
      <c r="F472" s="242" t="s">
        <v>470</v>
      </c>
      <c r="H472" s="243">
        <v>91</v>
      </c>
      <c r="I472" s="80"/>
      <c r="L472" s="239"/>
      <c r="M472" s="244"/>
      <c r="N472" s="245"/>
      <c r="O472" s="245"/>
      <c r="P472" s="245"/>
      <c r="Q472" s="245"/>
      <c r="R472" s="245"/>
      <c r="S472" s="245"/>
      <c r="T472" s="246"/>
      <c r="AT472" s="241" t="s">
        <v>152</v>
      </c>
      <c r="AU472" s="241" t="s">
        <v>86</v>
      </c>
      <c r="AV472" s="238" t="s">
        <v>86</v>
      </c>
      <c r="AW472" s="238" t="s">
        <v>32</v>
      </c>
      <c r="AX472" s="238" t="s">
        <v>76</v>
      </c>
      <c r="AY472" s="241" t="s">
        <v>144</v>
      </c>
    </row>
    <row r="473" spans="1:65" s="238" customFormat="1" x14ac:dyDescent="0.2">
      <c r="B473" s="239"/>
      <c r="D473" s="240" t="s">
        <v>152</v>
      </c>
      <c r="E473" s="241" t="s">
        <v>1</v>
      </c>
      <c r="F473" s="242" t="s">
        <v>837</v>
      </c>
      <c r="H473" s="243">
        <v>862</v>
      </c>
      <c r="I473" s="80"/>
      <c r="L473" s="239"/>
      <c r="M473" s="244"/>
      <c r="N473" s="245"/>
      <c r="O473" s="245"/>
      <c r="P473" s="245"/>
      <c r="Q473" s="245"/>
      <c r="R473" s="245"/>
      <c r="S473" s="245"/>
      <c r="T473" s="246"/>
      <c r="AT473" s="241" t="s">
        <v>152</v>
      </c>
      <c r="AU473" s="241" t="s">
        <v>86</v>
      </c>
      <c r="AV473" s="238" t="s">
        <v>86</v>
      </c>
      <c r="AW473" s="238" t="s">
        <v>32</v>
      </c>
      <c r="AX473" s="238" t="s">
        <v>76</v>
      </c>
      <c r="AY473" s="241" t="s">
        <v>144</v>
      </c>
    </row>
    <row r="474" spans="1:65" s="144" customFormat="1" ht="21.6" customHeight="1" x14ac:dyDescent="0.2">
      <c r="A474" s="141"/>
      <c r="B474" s="142"/>
      <c r="C474" s="224" t="s">
        <v>838</v>
      </c>
      <c r="D474" s="224" t="s">
        <v>146</v>
      </c>
      <c r="E474" s="225" t="s">
        <v>839</v>
      </c>
      <c r="F474" s="226" t="s">
        <v>840</v>
      </c>
      <c r="G474" s="227" t="s">
        <v>281</v>
      </c>
      <c r="H474" s="228">
        <v>261</v>
      </c>
      <c r="I474" s="79"/>
      <c r="J474" s="229">
        <f>ROUND(I474*H474,2)</f>
        <v>0</v>
      </c>
      <c r="K474" s="230"/>
      <c r="L474" s="142"/>
      <c r="M474" s="231" t="s">
        <v>1</v>
      </c>
      <c r="N474" s="232" t="s">
        <v>41</v>
      </c>
      <c r="O474" s="233"/>
      <c r="P474" s="234">
        <f>O474*H474</f>
        <v>0</v>
      </c>
      <c r="Q474" s="234">
        <v>3.5E-4</v>
      </c>
      <c r="R474" s="234">
        <f>Q474*H474</f>
        <v>9.1350000000000001E-2</v>
      </c>
      <c r="S474" s="234">
        <v>0</v>
      </c>
      <c r="T474" s="235">
        <f>S474*H474</f>
        <v>0</v>
      </c>
      <c r="U474" s="141"/>
      <c r="V474" s="141"/>
      <c r="W474" s="141"/>
      <c r="X474" s="141"/>
      <c r="Y474" s="141"/>
      <c r="Z474" s="141"/>
      <c r="AA474" s="141"/>
      <c r="AB474" s="141"/>
      <c r="AC474" s="141"/>
      <c r="AD474" s="141"/>
      <c r="AE474" s="141"/>
      <c r="AR474" s="236" t="s">
        <v>225</v>
      </c>
      <c r="AT474" s="236" t="s">
        <v>146</v>
      </c>
      <c r="AU474" s="236" t="s">
        <v>86</v>
      </c>
      <c r="AY474" s="131" t="s">
        <v>144</v>
      </c>
      <c r="BE474" s="237">
        <f>IF(N474="základní",J474,0)</f>
        <v>0</v>
      </c>
      <c r="BF474" s="237">
        <f>IF(N474="snížená",J474,0)</f>
        <v>0</v>
      </c>
      <c r="BG474" s="237">
        <f>IF(N474="zákl. přenesená",J474,0)</f>
        <v>0</v>
      </c>
      <c r="BH474" s="237">
        <f>IF(N474="sníž. přenesená",J474,0)</f>
        <v>0</v>
      </c>
      <c r="BI474" s="237">
        <f>IF(N474="nulová",J474,0)</f>
        <v>0</v>
      </c>
      <c r="BJ474" s="131" t="s">
        <v>84</v>
      </c>
      <c r="BK474" s="237">
        <f>ROUND(I474*H474,2)</f>
        <v>0</v>
      </c>
      <c r="BL474" s="131" t="s">
        <v>225</v>
      </c>
      <c r="BM474" s="236" t="s">
        <v>841</v>
      </c>
    </row>
    <row r="475" spans="1:65" s="238" customFormat="1" x14ac:dyDescent="0.2">
      <c r="B475" s="239"/>
      <c r="D475" s="240" t="s">
        <v>152</v>
      </c>
      <c r="E475" s="241" t="s">
        <v>103</v>
      </c>
      <c r="F475" s="242" t="s">
        <v>842</v>
      </c>
      <c r="H475" s="243">
        <v>261</v>
      </c>
      <c r="I475" s="80"/>
      <c r="L475" s="239"/>
      <c r="M475" s="244"/>
      <c r="N475" s="245"/>
      <c r="O475" s="245"/>
      <c r="P475" s="245"/>
      <c r="Q475" s="245"/>
      <c r="R475" s="245"/>
      <c r="S475" s="245"/>
      <c r="T475" s="246"/>
      <c r="AT475" s="241" t="s">
        <v>152</v>
      </c>
      <c r="AU475" s="241" t="s">
        <v>86</v>
      </c>
      <c r="AV475" s="238" t="s">
        <v>86</v>
      </c>
      <c r="AW475" s="238" t="s">
        <v>32</v>
      </c>
      <c r="AX475" s="238" t="s">
        <v>84</v>
      </c>
      <c r="AY475" s="241" t="s">
        <v>144</v>
      </c>
    </row>
    <row r="476" spans="1:65" s="144" customFormat="1" ht="21.6" customHeight="1" x14ac:dyDescent="0.2">
      <c r="A476" s="141"/>
      <c r="B476" s="142"/>
      <c r="C476" s="224" t="s">
        <v>843</v>
      </c>
      <c r="D476" s="224" t="s">
        <v>146</v>
      </c>
      <c r="E476" s="225" t="s">
        <v>844</v>
      </c>
      <c r="F476" s="226" t="s">
        <v>845</v>
      </c>
      <c r="G476" s="227" t="s">
        <v>281</v>
      </c>
      <c r="H476" s="228">
        <v>1214</v>
      </c>
      <c r="I476" s="79"/>
      <c r="J476" s="229">
        <f>ROUND(I476*H476,2)</f>
        <v>0</v>
      </c>
      <c r="K476" s="230"/>
      <c r="L476" s="142"/>
      <c r="M476" s="231" t="s">
        <v>1</v>
      </c>
      <c r="N476" s="232" t="s">
        <v>41</v>
      </c>
      <c r="O476" s="233"/>
      <c r="P476" s="234">
        <f>O476*H476</f>
        <v>0</v>
      </c>
      <c r="Q476" s="234">
        <v>1.0000000000000001E-5</v>
      </c>
      <c r="R476" s="234">
        <f>Q476*H476</f>
        <v>1.2140000000000001E-2</v>
      </c>
      <c r="S476" s="234">
        <v>0</v>
      </c>
      <c r="T476" s="235">
        <f>S476*H476</f>
        <v>0</v>
      </c>
      <c r="U476" s="141"/>
      <c r="V476" s="141"/>
      <c r="W476" s="141"/>
      <c r="X476" s="141"/>
      <c r="Y476" s="141"/>
      <c r="Z476" s="141"/>
      <c r="AA476" s="141"/>
      <c r="AB476" s="141"/>
      <c r="AC476" s="141"/>
      <c r="AD476" s="141"/>
      <c r="AE476" s="141"/>
      <c r="AR476" s="236" t="s">
        <v>225</v>
      </c>
      <c r="AT476" s="236" t="s">
        <v>146</v>
      </c>
      <c r="AU476" s="236" t="s">
        <v>86</v>
      </c>
      <c r="AY476" s="131" t="s">
        <v>144</v>
      </c>
      <c r="BE476" s="237">
        <f>IF(N476="základní",J476,0)</f>
        <v>0</v>
      </c>
      <c r="BF476" s="237">
        <f>IF(N476="snížená",J476,0)</f>
        <v>0</v>
      </c>
      <c r="BG476" s="237">
        <f>IF(N476="zákl. přenesená",J476,0)</f>
        <v>0</v>
      </c>
      <c r="BH476" s="237">
        <f>IF(N476="sníž. přenesená",J476,0)</f>
        <v>0</v>
      </c>
      <c r="BI476" s="237">
        <f>IF(N476="nulová",J476,0)</f>
        <v>0</v>
      </c>
      <c r="BJ476" s="131" t="s">
        <v>84</v>
      </c>
      <c r="BK476" s="237">
        <f>ROUND(I476*H476,2)</f>
        <v>0</v>
      </c>
      <c r="BL476" s="131" t="s">
        <v>225</v>
      </c>
      <c r="BM476" s="236" t="s">
        <v>846</v>
      </c>
    </row>
    <row r="477" spans="1:65" s="238" customFormat="1" x14ac:dyDescent="0.2">
      <c r="B477" s="239"/>
      <c r="D477" s="240" t="s">
        <v>152</v>
      </c>
      <c r="E477" s="241" t="s">
        <v>1</v>
      </c>
      <c r="F477" s="242" t="s">
        <v>847</v>
      </c>
      <c r="H477" s="243">
        <v>1214</v>
      </c>
      <c r="I477" s="80"/>
      <c r="L477" s="239"/>
      <c r="M477" s="244"/>
      <c r="N477" s="245"/>
      <c r="O477" s="245"/>
      <c r="P477" s="245"/>
      <c r="Q477" s="245"/>
      <c r="R477" s="245"/>
      <c r="S477" s="245"/>
      <c r="T477" s="246"/>
      <c r="AT477" s="241" t="s">
        <v>152</v>
      </c>
      <c r="AU477" s="241" t="s">
        <v>86</v>
      </c>
      <c r="AV477" s="238" t="s">
        <v>86</v>
      </c>
      <c r="AW477" s="238" t="s">
        <v>32</v>
      </c>
      <c r="AX477" s="238" t="s">
        <v>84</v>
      </c>
      <c r="AY477" s="241" t="s">
        <v>144</v>
      </c>
    </row>
    <row r="478" spans="1:65" s="144" customFormat="1" ht="21.6" customHeight="1" x14ac:dyDescent="0.2">
      <c r="A478" s="141"/>
      <c r="B478" s="142"/>
      <c r="C478" s="224" t="s">
        <v>848</v>
      </c>
      <c r="D478" s="224" t="s">
        <v>146</v>
      </c>
      <c r="E478" s="225" t="s">
        <v>849</v>
      </c>
      <c r="F478" s="226" t="s">
        <v>850</v>
      </c>
      <c r="G478" s="227" t="s">
        <v>182</v>
      </c>
      <c r="H478" s="228">
        <v>4.8730000000000002</v>
      </c>
      <c r="I478" s="79"/>
      <c r="J478" s="229">
        <f>ROUND(I478*H478,2)</f>
        <v>0</v>
      </c>
      <c r="K478" s="230"/>
      <c r="L478" s="142"/>
      <c r="M478" s="231" t="s">
        <v>1</v>
      </c>
      <c r="N478" s="232" t="s">
        <v>41</v>
      </c>
      <c r="O478" s="233"/>
      <c r="P478" s="234">
        <f>O478*H478</f>
        <v>0</v>
      </c>
      <c r="Q478" s="234">
        <v>0</v>
      </c>
      <c r="R478" s="234">
        <f>Q478*H478</f>
        <v>0</v>
      </c>
      <c r="S478" s="234">
        <v>0</v>
      </c>
      <c r="T478" s="235">
        <f>S478*H478</f>
        <v>0</v>
      </c>
      <c r="U478" s="141"/>
      <c r="V478" s="141"/>
      <c r="W478" s="141"/>
      <c r="X478" s="141"/>
      <c r="Y478" s="141"/>
      <c r="Z478" s="141"/>
      <c r="AA478" s="141"/>
      <c r="AB478" s="141"/>
      <c r="AC478" s="141"/>
      <c r="AD478" s="141"/>
      <c r="AE478" s="141"/>
      <c r="AR478" s="236" t="s">
        <v>225</v>
      </c>
      <c r="AT478" s="236" t="s">
        <v>146</v>
      </c>
      <c r="AU478" s="236" t="s">
        <v>86</v>
      </c>
      <c r="AY478" s="131" t="s">
        <v>144</v>
      </c>
      <c r="BE478" s="237">
        <f>IF(N478="základní",J478,0)</f>
        <v>0</v>
      </c>
      <c r="BF478" s="237">
        <f>IF(N478="snížená",J478,0)</f>
        <v>0</v>
      </c>
      <c r="BG478" s="237">
        <f>IF(N478="zákl. přenesená",J478,0)</f>
        <v>0</v>
      </c>
      <c r="BH478" s="237">
        <f>IF(N478="sníž. přenesená",J478,0)</f>
        <v>0</v>
      </c>
      <c r="BI478" s="237">
        <f>IF(N478="nulová",J478,0)</f>
        <v>0</v>
      </c>
      <c r="BJ478" s="131" t="s">
        <v>84</v>
      </c>
      <c r="BK478" s="237">
        <f>ROUND(I478*H478,2)</f>
        <v>0</v>
      </c>
      <c r="BL478" s="131" t="s">
        <v>225</v>
      </c>
      <c r="BM478" s="236" t="s">
        <v>851</v>
      </c>
    </row>
    <row r="479" spans="1:65" s="211" customFormat="1" ht="22.8" customHeight="1" x14ac:dyDescent="0.25">
      <c r="B479" s="212"/>
      <c r="D479" s="213" t="s">
        <v>75</v>
      </c>
      <c r="E479" s="222" t="s">
        <v>852</v>
      </c>
      <c r="F479" s="222" t="s">
        <v>853</v>
      </c>
      <c r="I479" s="78"/>
      <c r="J479" s="223">
        <f>BK479</f>
        <v>0</v>
      </c>
      <c r="L479" s="212"/>
      <c r="M479" s="216"/>
      <c r="N479" s="217"/>
      <c r="O479" s="217"/>
      <c r="P479" s="218">
        <f>SUM(P480:P567)</f>
        <v>0</v>
      </c>
      <c r="Q479" s="217"/>
      <c r="R479" s="218">
        <f>SUM(R480:R567)</f>
        <v>1.1944521807000004</v>
      </c>
      <c r="S479" s="217"/>
      <c r="T479" s="219">
        <f>SUM(T480:T567)</f>
        <v>0</v>
      </c>
      <c r="AR479" s="213" t="s">
        <v>86</v>
      </c>
      <c r="AT479" s="220" t="s">
        <v>75</v>
      </c>
      <c r="AU479" s="220" t="s">
        <v>84</v>
      </c>
      <c r="AY479" s="213" t="s">
        <v>144</v>
      </c>
      <c r="BK479" s="221">
        <f>SUM(BK480:BK567)</f>
        <v>0</v>
      </c>
    </row>
    <row r="480" spans="1:65" s="144" customFormat="1" ht="21.6" customHeight="1" x14ac:dyDescent="0.2">
      <c r="A480" s="141"/>
      <c r="B480" s="142"/>
      <c r="C480" s="224" t="s">
        <v>854</v>
      </c>
      <c r="D480" s="224" t="s">
        <v>146</v>
      </c>
      <c r="E480" s="225" t="s">
        <v>855</v>
      </c>
      <c r="F480" s="226" t="s">
        <v>856</v>
      </c>
      <c r="G480" s="227" t="s">
        <v>207</v>
      </c>
      <c r="H480" s="228">
        <v>19</v>
      </c>
      <c r="I480" s="79"/>
      <c r="J480" s="229">
        <f>ROUND(I480*H480,2)</f>
        <v>0</v>
      </c>
      <c r="K480" s="230"/>
      <c r="L480" s="142"/>
      <c r="M480" s="231" t="s">
        <v>1</v>
      </c>
      <c r="N480" s="232" t="s">
        <v>41</v>
      </c>
      <c r="O480" s="233"/>
      <c r="P480" s="234">
        <f>O480*H480</f>
        <v>0</v>
      </c>
      <c r="Q480" s="234">
        <v>5.388363E-4</v>
      </c>
      <c r="R480" s="234">
        <f>Q480*H480</f>
        <v>1.0237889700000001E-2</v>
      </c>
      <c r="S480" s="234">
        <v>0</v>
      </c>
      <c r="T480" s="235">
        <f>S480*H480</f>
        <v>0</v>
      </c>
      <c r="U480" s="141"/>
      <c r="V480" s="141"/>
      <c r="W480" s="141"/>
      <c r="X480" s="141"/>
      <c r="Y480" s="141"/>
      <c r="Z480" s="141"/>
      <c r="AA480" s="141"/>
      <c r="AB480" s="141"/>
      <c r="AC480" s="141"/>
      <c r="AD480" s="141"/>
      <c r="AE480" s="141"/>
      <c r="AR480" s="236" t="s">
        <v>225</v>
      </c>
      <c r="AT480" s="236" t="s">
        <v>146</v>
      </c>
      <c r="AU480" s="236" t="s">
        <v>86</v>
      </c>
      <c r="AY480" s="131" t="s">
        <v>144</v>
      </c>
      <c r="BE480" s="237">
        <f>IF(N480="základní",J480,0)</f>
        <v>0</v>
      </c>
      <c r="BF480" s="237">
        <f>IF(N480="snížená",J480,0)</f>
        <v>0</v>
      </c>
      <c r="BG480" s="237">
        <f>IF(N480="zákl. přenesená",J480,0)</f>
        <v>0</v>
      </c>
      <c r="BH480" s="237">
        <f>IF(N480="sníž. přenesená",J480,0)</f>
        <v>0</v>
      </c>
      <c r="BI480" s="237">
        <f>IF(N480="nulová",J480,0)</f>
        <v>0</v>
      </c>
      <c r="BJ480" s="131" t="s">
        <v>84</v>
      </c>
      <c r="BK480" s="237">
        <f>ROUND(I480*H480,2)</f>
        <v>0</v>
      </c>
      <c r="BL480" s="131" t="s">
        <v>225</v>
      </c>
      <c r="BM480" s="236" t="s">
        <v>857</v>
      </c>
    </row>
    <row r="481" spans="1:65" s="238" customFormat="1" x14ac:dyDescent="0.2">
      <c r="B481" s="239"/>
      <c r="D481" s="240" t="s">
        <v>152</v>
      </c>
      <c r="E481" s="241" t="s">
        <v>1</v>
      </c>
      <c r="F481" s="283" t="s">
        <v>1082</v>
      </c>
      <c r="G481" s="284"/>
      <c r="H481" s="285">
        <v>19</v>
      </c>
      <c r="I481" s="80"/>
      <c r="L481" s="239"/>
      <c r="M481" s="244"/>
      <c r="N481" s="245"/>
      <c r="O481" s="245"/>
      <c r="P481" s="245"/>
      <c r="Q481" s="245"/>
      <c r="R481" s="245"/>
      <c r="S481" s="245"/>
      <c r="T481" s="246"/>
      <c r="AT481" s="241" t="s">
        <v>152</v>
      </c>
      <c r="AU481" s="241" t="s">
        <v>86</v>
      </c>
      <c r="AV481" s="238" t="s">
        <v>86</v>
      </c>
      <c r="AW481" s="238" t="s">
        <v>32</v>
      </c>
      <c r="AX481" s="238" t="s">
        <v>84</v>
      </c>
      <c r="AY481" s="241" t="s">
        <v>144</v>
      </c>
    </row>
    <row r="482" spans="1:65" s="144" customFormat="1" ht="22.8" x14ac:dyDescent="0.2">
      <c r="A482" s="141"/>
      <c r="B482" s="142"/>
      <c r="C482" s="262" t="s">
        <v>858</v>
      </c>
      <c r="D482" s="262" t="s">
        <v>179</v>
      </c>
      <c r="E482" s="263" t="s">
        <v>859</v>
      </c>
      <c r="F482" s="286" t="s">
        <v>860</v>
      </c>
      <c r="G482" s="287" t="s">
        <v>207</v>
      </c>
      <c r="H482" s="288">
        <v>14</v>
      </c>
      <c r="I482" s="83"/>
      <c r="J482" s="267">
        <f>ROUND(I482*H482,2)</f>
        <v>0</v>
      </c>
      <c r="K482" s="268"/>
      <c r="L482" s="269"/>
      <c r="M482" s="270" t="s">
        <v>1</v>
      </c>
      <c r="N482" s="271" t="s">
        <v>41</v>
      </c>
      <c r="O482" s="233"/>
      <c r="P482" s="234">
        <f>O482*H482</f>
        <v>0</v>
      </c>
      <c r="Q482" s="234">
        <v>1.4E-2</v>
      </c>
      <c r="R482" s="234">
        <f>Q482*H482</f>
        <v>0.19600000000000001</v>
      </c>
      <c r="S482" s="234">
        <v>0</v>
      </c>
      <c r="T482" s="235">
        <f>S482*H482</f>
        <v>0</v>
      </c>
      <c r="U482" s="141"/>
      <c r="V482" s="141"/>
      <c r="W482" s="141"/>
      <c r="X482" s="141"/>
      <c r="Y482" s="141"/>
      <c r="Z482" s="141"/>
      <c r="AA482" s="141"/>
      <c r="AB482" s="141"/>
      <c r="AC482" s="141"/>
      <c r="AD482" s="141"/>
      <c r="AE482" s="141"/>
      <c r="AR482" s="236" t="s">
        <v>293</v>
      </c>
      <c r="AT482" s="236" t="s">
        <v>179</v>
      </c>
      <c r="AU482" s="236" t="s">
        <v>86</v>
      </c>
      <c r="AY482" s="131" t="s">
        <v>144</v>
      </c>
      <c r="BE482" s="237">
        <f>IF(N482="základní",J482,0)</f>
        <v>0</v>
      </c>
      <c r="BF482" s="237">
        <f>IF(N482="snížená",J482,0)</f>
        <v>0</v>
      </c>
      <c r="BG482" s="237">
        <f>IF(N482="zákl. přenesená",J482,0)</f>
        <v>0</v>
      </c>
      <c r="BH482" s="237">
        <f>IF(N482="sníž. přenesená",J482,0)</f>
        <v>0</v>
      </c>
      <c r="BI482" s="237">
        <f>IF(N482="nulová",J482,0)</f>
        <v>0</v>
      </c>
      <c r="BJ482" s="131" t="s">
        <v>84</v>
      </c>
      <c r="BK482" s="237">
        <f>ROUND(I482*H482,2)</f>
        <v>0</v>
      </c>
      <c r="BL482" s="131" t="s">
        <v>225</v>
      </c>
      <c r="BM482" s="236" t="s">
        <v>861</v>
      </c>
    </row>
    <row r="483" spans="1:65" s="238" customFormat="1" x14ac:dyDescent="0.2">
      <c r="B483" s="239"/>
      <c r="D483" s="240" t="s">
        <v>152</v>
      </c>
      <c r="E483" s="241" t="s">
        <v>1</v>
      </c>
      <c r="F483" s="283">
        <v>14</v>
      </c>
      <c r="G483" s="284"/>
      <c r="H483" s="289">
        <v>14</v>
      </c>
      <c r="I483" s="80"/>
      <c r="L483" s="239"/>
      <c r="M483" s="244"/>
      <c r="N483" s="245"/>
      <c r="O483" s="245"/>
      <c r="P483" s="245"/>
      <c r="Q483" s="245"/>
      <c r="R483" s="245"/>
      <c r="S483" s="245"/>
      <c r="T483" s="246"/>
      <c r="AT483" s="241" t="s">
        <v>152</v>
      </c>
      <c r="AU483" s="241" t="s">
        <v>86</v>
      </c>
      <c r="AV483" s="238" t="s">
        <v>86</v>
      </c>
      <c r="AW483" s="238" t="s">
        <v>32</v>
      </c>
      <c r="AX483" s="238" t="s">
        <v>84</v>
      </c>
      <c r="AY483" s="241" t="s">
        <v>144</v>
      </c>
    </row>
    <row r="484" spans="1:65" s="144" customFormat="1" ht="22.8" x14ac:dyDescent="0.2">
      <c r="A484" s="141"/>
      <c r="B484" s="142"/>
      <c r="C484" s="262" t="s">
        <v>862</v>
      </c>
      <c r="D484" s="262" t="s">
        <v>179</v>
      </c>
      <c r="E484" s="263" t="s">
        <v>863</v>
      </c>
      <c r="F484" s="286" t="s">
        <v>864</v>
      </c>
      <c r="G484" s="287" t="s">
        <v>207</v>
      </c>
      <c r="H484" s="288">
        <v>5</v>
      </c>
      <c r="I484" s="83"/>
      <c r="J484" s="267">
        <f>ROUND(I484*H484,2)</f>
        <v>0</v>
      </c>
      <c r="K484" s="268"/>
      <c r="L484" s="269"/>
      <c r="M484" s="270" t="s">
        <v>1</v>
      </c>
      <c r="N484" s="271" t="s">
        <v>41</v>
      </c>
      <c r="O484" s="233"/>
      <c r="P484" s="234">
        <f>O484*H484</f>
        <v>0</v>
      </c>
      <c r="Q484" s="234">
        <v>1.6E-2</v>
      </c>
      <c r="R484" s="234">
        <f>Q484*H484</f>
        <v>0.08</v>
      </c>
      <c r="S484" s="234">
        <v>0</v>
      </c>
      <c r="T484" s="235">
        <f>S484*H484</f>
        <v>0</v>
      </c>
      <c r="U484" s="141"/>
      <c r="V484" s="141"/>
      <c r="W484" s="141"/>
      <c r="X484" s="141"/>
      <c r="Y484" s="141"/>
      <c r="Z484" s="141"/>
      <c r="AA484" s="141"/>
      <c r="AB484" s="141"/>
      <c r="AC484" s="141"/>
      <c r="AD484" s="141"/>
      <c r="AE484" s="141"/>
      <c r="AR484" s="236" t="s">
        <v>293</v>
      </c>
      <c r="AT484" s="236" t="s">
        <v>179</v>
      </c>
      <c r="AU484" s="236" t="s">
        <v>86</v>
      </c>
      <c r="AY484" s="131" t="s">
        <v>144</v>
      </c>
      <c r="BE484" s="237">
        <f>IF(N484="základní",J484,0)</f>
        <v>0</v>
      </c>
      <c r="BF484" s="237">
        <f>IF(N484="snížená",J484,0)</f>
        <v>0</v>
      </c>
      <c r="BG484" s="237">
        <f>IF(N484="zákl. přenesená",J484,0)</f>
        <v>0</v>
      </c>
      <c r="BH484" s="237">
        <f>IF(N484="sníž. přenesená",J484,0)</f>
        <v>0</v>
      </c>
      <c r="BI484" s="237">
        <f>IF(N484="nulová",J484,0)</f>
        <v>0</v>
      </c>
      <c r="BJ484" s="131" t="s">
        <v>84</v>
      </c>
      <c r="BK484" s="237">
        <f>ROUND(I484*H484,2)</f>
        <v>0</v>
      </c>
      <c r="BL484" s="131" t="s">
        <v>225</v>
      </c>
      <c r="BM484" s="236" t="s">
        <v>865</v>
      </c>
    </row>
    <row r="485" spans="1:65" s="238" customFormat="1" x14ac:dyDescent="0.2">
      <c r="B485" s="239"/>
      <c r="D485" s="240" t="s">
        <v>152</v>
      </c>
      <c r="E485" s="241" t="s">
        <v>1</v>
      </c>
      <c r="F485" s="283">
        <v>5</v>
      </c>
      <c r="G485" s="284"/>
      <c r="H485" s="289">
        <v>5</v>
      </c>
      <c r="I485" s="80"/>
      <c r="L485" s="239"/>
      <c r="M485" s="244"/>
      <c r="N485" s="245"/>
      <c r="O485" s="245"/>
      <c r="P485" s="245"/>
      <c r="Q485" s="245"/>
      <c r="R485" s="245"/>
      <c r="S485" s="245"/>
      <c r="T485" s="246"/>
      <c r="AT485" s="241" t="s">
        <v>152</v>
      </c>
      <c r="AU485" s="241" t="s">
        <v>86</v>
      </c>
      <c r="AV485" s="238" t="s">
        <v>86</v>
      </c>
      <c r="AW485" s="238" t="s">
        <v>32</v>
      </c>
      <c r="AX485" s="238" t="s">
        <v>84</v>
      </c>
      <c r="AY485" s="241" t="s">
        <v>144</v>
      </c>
    </row>
    <row r="486" spans="1:65" s="144" customFormat="1" ht="34.200000000000003" x14ac:dyDescent="0.2">
      <c r="A486" s="141"/>
      <c r="B486" s="142"/>
      <c r="C486" s="262" t="s">
        <v>866</v>
      </c>
      <c r="D486" s="262" t="s">
        <v>179</v>
      </c>
      <c r="E486" s="263" t="s">
        <v>867</v>
      </c>
      <c r="F486" s="286" t="s">
        <v>868</v>
      </c>
      <c r="G486" s="287" t="s">
        <v>207</v>
      </c>
      <c r="H486" s="288">
        <v>14</v>
      </c>
      <c r="I486" s="83"/>
      <c r="J486" s="267">
        <f>ROUND(I486*H486,2)</f>
        <v>0</v>
      </c>
      <c r="K486" s="268"/>
      <c r="L486" s="269"/>
      <c r="M486" s="270" t="s">
        <v>1</v>
      </c>
      <c r="N486" s="271" t="s">
        <v>41</v>
      </c>
      <c r="O486" s="233"/>
      <c r="P486" s="234">
        <f>O486*H486</f>
        <v>0</v>
      </c>
      <c r="Q486" s="234">
        <v>8.6999999999999994E-3</v>
      </c>
      <c r="R486" s="234">
        <f>Q486*H486</f>
        <v>0.12179999999999999</v>
      </c>
      <c r="S486" s="234">
        <v>0</v>
      </c>
      <c r="T486" s="235">
        <f>S486*H486</f>
        <v>0</v>
      </c>
      <c r="U486" s="141"/>
      <c r="V486" s="141"/>
      <c r="W486" s="141"/>
      <c r="X486" s="141"/>
      <c r="Y486" s="141"/>
      <c r="Z486" s="141"/>
      <c r="AA486" s="141"/>
      <c r="AB486" s="141"/>
      <c r="AC486" s="141"/>
      <c r="AD486" s="141"/>
      <c r="AE486" s="141"/>
      <c r="AR486" s="236" t="s">
        <v>293</v>
      </c>
      <c r="AT486" s="236" t="s">
        <v>179</v>
      </c>
      <c r="AU486" s="236" t="s">
        <v>86</v>
      </c>
      <c r="AY486" s="131" t="s">
        <v>144</v>
      </c>
      <c r="BE486" s="237">
        <f>IF(N486="základní",J486,0)</f>
        <v>0</v>
      </c>
      <c r="BF486" s="237">
        <f>IF(N486="snížená",J486,0)</f>
        <v>0</v>
      </c>
      <c r="BG486" s="237">
        <f>IF(N486="zákl. přenesená",J486,0)</f>
        <v>0</v>
      </c>
      <c r="BH486" s="237">
        <f>IF(N486="sníž. přenesená",J486,0)</f>
        <v>0</v>
      </c>
      <c r="BI486" s="237">
        <f>IF(N486="nulová",J486,0)</f>
        <v>0</v>
      </c>
      <c r="BJ486" s="131" t="s">
        <v>84</v>
      </c>
      <c r="BK486" s="237">
        <f>ROUND(I486*H486,2)</f>
        <v>0</v>
      </c>
      <c r="BL486" s="131" t="s">
        <v>225</v>
      </c>
      <c r="BM486" s="236" t="s">
        <v>869</v>
      </c>
    </row>
    <row r="487" spans="1:65" s="238" customFormat="1" x14ac:dyDescent="0.2">
      <c r="B487" s="239"/>
      <c r="D487" s="240" t="s">
        <v>152</v>
      </c>
      <c r="E487" s="241" t="s">
        <v>1</v>
      </c>
      <c r="F487" s="283">
        <v>14</v>
      </c>
      <c r="G487" s="284"/>
      <c r="H487" s="289">
        <v>14</v>
      </c>
      <c r="I487" s="80"/>
      <c r="L487" s="239"/>
      <c r="M487" s="244"/>
      <c r="N487" s="245"/>
      <c r="O487" s="245"/>
      <c r="P487" s="245"/>
      <c r="Q487" s="245"/>
      <c r="R487" s="245"/>
      <c r="S487" s="245"/>
      <c r="T487" s="246"/>
      <c r="AT487" s="241" t="s">
        <v>152</v>
      </c>
      <c r="AU487" s="241" t="s">
        <v>86</v>
      </c>
      <c r="AV487" s="238" t="s">
        <v>86</v>
      </c>
      <c r="AW487" s="238" t="s">
        <v>32</v>
      </c>
      <c r="AX487" s="238" t="s">
        <v>84</v>
      </c>
      <c r="AY487" s="241" t="s">
        <v>144</v>
      </c>
    </row>
    <row r="488" spans="1:65" s="144" customFormat="1" ht="22.8" x14ac:dyDescent="0.2">
      <c r="A488" s="141"/>
      <c r="B488" s="142"/>
      <c r="C488" s="262" t="s">
        <v>870</v>
      </c>
      <c r="D488" s="262" t="s">
        <v>179</v>
      </c>
      <c r="E488" s="263" t="s">
        <v>871</v>
      </c>
      <c r="F488" s="286" t="s">
        <v>872</v>
      </c>
      <c r="G488" s="287" t="s">
        <v>207</v>
      </c>
      <c r="H488" s="288">
        <v>14</v>
      </c>
      <c r="I488" s="83"/>
      <c r="J488" s="267">
        <f>ROUND(I488*H488,2)</f>
        <v>0</v>
      </c>
      <c r="K488" s="268"/>
      <c r="L488" s="269"/>
      <c r="M488" s="270" t="s">
        <v>1</v>
      </c>
      <c r="N488" s="271" t="s">
        <v>41</v>
      </c>
      <c r="O488" s="233"/>
      <c r="P488" s="234">
        <f>O488*H488</f>
        <v>0</v>
      </c>
      <c r="Q488" s="234">
        <v>8.6999999999999994E-3</v>
      </c>
      <c r="R488" s="234">
        <f>Q488*H488</f>
        <v>0.12179999999999999</v>
      </c>
      <c r="S488" s="234">
        <v>0</v>
      </c>
      <c r="T488" s="235">
        <f>S488*H488</f>
        <v>0</v>
      </c>
      <c r="U488" s="141"/>
      <c r="V488" s="141"/>
      <c r="W488" s="141"/>
      <c r="X488" s="141"/>
      <c r="Y488" s="141"/>
      <c r="Z488" s="141"/>
      <c r="AA488" s="141"/>
      <c r="AB488" s="141"/>
      <c r="AC488" s="141"/>
      <c r="AD488" s="141"/>
      <c r="AE488" s="141"/>
      <c r="AR488" s="236" t="s">
        <v>293</v>
      </c>
      <c r="AT488" s="236" t="s">
        <v>179</v>
      </c>
      <c r="AU488" s="236" t="s">
        <v>86</v>
      </c>
      <c r="AY488" s="131" t="s">
        <v>144</v>
      </c>
      <c r="BE488" s="237">
        <f>IF(N488="základní",J488,0)</f>
        <v>0</v>
      </c>
      <c r="BF488" s="237">
        <f>IF(N488="snížená",J488,0)</f>
        <v>0</v>
      </c>
      <c r="BG488" s="237">
        <f>IF(N488="zákl. přenesená",J488,0)</f>
        <v>0</v>
      </c>
      <c r="BH488" s="237">
        <f>IF(N488="sníž. přenesená",J488,0)</f>
        <v>0</v>
      </c>
      <c r="BI488" s="237">
        <f>IF(N488="nulová",J488,0)</f>
        <v>0</v>
      </c>
      <c r="BJ488" s="131" t="s">
        <v>84</v>
      </c>
      <c r="BK488" s="237">
        <f>ROUND(I488*H488,2)</f>
        <v>0</v>
      </c>
      <c r="BL488" s="131" t="s">
        <v>225</v>
      </c>
      <c r="BM488" s="236" t="s">
        <v>873</v>
      </c>
    </row>
    <row r="489" spans="1:65" s="238" customFormat="1" x14ac:dyDescent="0.2">
      <c r="B489" s="239"/>
      <c r="D489" s="240" t="s">
        <v>152</v>
      </c>
      <c r="E489" s="241" t="s">
        <v>1</v>
      </c>
      <c r="F489" s="283">
        <v>14</v>
      </c>
      <c r="G489" s="284"/>
      <c r="H489" s="289">
        <v>14</v>
      </c>
      <c r="I489" s="80"/>
      <c r="L489" s="239"/>
      <c r="M489" s="244"/>
      <c r="N489" s="245"/>
      <c r="O489" s="245"/>
      <c r="P489" s="245"/>
      <c r="Q489" s="245"/>
      <c r="R489" s="245"/>
      <c r="S489" s="245"/>
      <c r="T489" s="246"/>
      <c r="AT489" s="241" t="s">
        <v>152</v>
      </c>
      <c r="AU489" s="241" t="s">
        <v>86</v>
      </c>
      <c r="AV489" s="238" t="s">
        <v>86</v>
      </c>
      <c r="AW489" s="238" t="s">
        <v>32</v>
      </c>
      <c r="AX489" s="238" t="s">
        <v>84</v>
      </c>
      <c r="AY489" s="241" t="s">
        <v>144</v>
      </c>
    </row>
    <row r="490" spans="1:65" s="144" customFormat="1" ht="57" x14ac:dyDescent="0.2">
      <c r="A490" s="141"/>
      <c r="B490" s="142"/>
      <c r="C490" s="262" t="s">
        <v>874</v>
      </c>
      <c r="D490" s="262" t="s">
        <v>179</v>
      </c>
      <c r="E490" s="263" t="s">
        <v>875</v>
      </c>
      <c r="F490" s="286" t="s">
        <v>876</v>
      </c>
      <c r="G490" s="287" t="s">
        <v>207</v>
      </c>
      <c r="H490" s="288">
        <v>5</v>
      </c>
      <c r="I490" s="83"/>
      <c r="J490" s="267">
        <f>ROUND(I490*H490,2)</f>
        <v>0</v>
      </c>
      <c r="K490" s="268"/>
      <c r="L490" s="269"/>
      <c r="M490" s="270" t="s">
        <v>1</v>
      </c>
      <c r="N490" s="271" t="s">
        <v>41</v>
      </c>
      <c r="O490" s="233"/>
      <c r="P490" s="234">
        <f>O490*H490</f>
        <v>0</v>
      </c>
      <c r="Q490" s="234">
        <v>8.6999999999999994E-3</v>
      </c>
      <c r="R490" s="234">
        <f>Q490*H490</f>
        <v>4.3499999999999997E-2</v>
      </c>
      <c r="S490" s="234">
        <v>0</v>
      </c>
      <c r="T490" s="235">
        <f>S490*H490</f>
        <v>0</v>
      </c>
      <c r="U490" s="141"/>
      <c r="V490" s="141"/>
      <c r="W490" s="141"/>
      <c r="X490" s="141"/>
      <c r="Y490" s="141"/>
      <c r="Z490" s="141"/>
      <c r="AA490" s="141"/>
      <c r="AB490" s="141"/>
      <c r="AC490" s="141"/>
      <c r="AD490" s="141"/>
      <c r="AE490" s="141"/>
      <c r="AR490" s="236" t="s">
        <v>293</v>
      </c>
      <c r="AT490" s="236" t="s">
        <v>179</v>
      </c>
      <c r="AU490" s="236" t="s">
        <v>86</v>
      </c>
      <c r="AY490" s="131" t="s">
        <v>144</v>
      </c>
      <c r="BE490" s="237">
        <f>IF(N490="základní",J490,0)</f>
        <v>0</v>
      </c>
      <c r="BF490" s="237">
        <f>IF(N490="snížená",J490,0)</f>
        <v>0</v>
      </c>
      <c r="BG490" s="237">
        <f>IF(N490="zákl. přenesená",J490,0)</f>
        <v>0</v>
      </c>
      <c r="BH490" s="237">
        <f>IF(N490="sníž. přenesená",J490,0)</f>
        <v>0</v>
      </c>
      <c r="BI490" s="237">
        <f>IF(N490="nulová",J490,0)</f>
        <v>0</v>
      </c>
      <c r="BJ490" s="131" t="s">
        <v>84</v>
      </c>
      <c r="BK490" s="237">
        <f>ROUND(I490*H490,2)</f>
        <v>0</v>
      </c>
      <c r="BL490" s="131" t="s">
        <v>225</v>
      </c>
      <c r="BM490" s="236" t="s">
        <v>877</v>
      </c>
    </row>
    <row r="491" spans="1:65" s="238" customFormat="1" x14ac:dyDescent="0.2">
      <c r="B491" s="239"/>
      <c r="D491" s="240" t="s">
        <v>152</v>
      </c>
      <c r="E491" s="241" t="s">
        <v>1</v>
      </c>
      <c r="F491" s="283">
        <v>5</v>
      </c>
      <c r="G491" s="284"/>
      <c r="H491" s="289">
        <v>5</v>
      </c>
      <c r="I491" s="80"/>
      <c r="L491" s="239"/>
      <c r="M491" s="244"/>
      <c r="N491" s="245"/>
      <c r="O491" s="245"/>
      <c r="P491" s="245"/>
      <c r="Q491" s="245"/>
      <c r="R491" s="245"/>
      <c r="S491" s="245"/>
      <c r="T491" s="246"/>
      <c r="AT491" s="241" t="s">
        <v>152</v>
      </c>
      <c r="AU491" s="241" t="s">
        <v>86</v>
      </c>
      <c r="AV491" s="238" t="s">
        <v>86</v>
      </c>
      <c r="AW491" s="238" t="s">
        <v>32</v>
      </c>
      <c r="AX491" s="238" t="s">
        <v>84</v>
      </c>
      <c r="AY491" s="241" t="s">
        <v>144</v>
      </c>
    </row>
    <row r="492" spans="1:65" s="144" customFormat="1" ht="14.4" customHeight="1" x14ac:dyDescent="0.2">
      <c r="A492" s="141"/>
      <c r="B492" s="142"/>
      <c r="C492" s="262" t="s">
        <v>878</v>
      </c>
      <c r="D492" s="262" t="s">
        <v>179</v>
      </c>
      <c r="E492" s="263" t="s">
        <v>879</v>
      </c>
      <c r="F492" s="286" t="s">
        <v>880</v>
      </c>
      <c r="G492" s="287" t="s">
        <v>207</v>
      </c>
      <c r="H492" s="288">
        <v>5</v>
      </c>
      <c r="I492" s="83"/>
      <c r="J492" s="267">
        <f>ROUND(I492*H492,2)</f>
        <v>0</v>
      </c>
      <c r="K492" s="268"/>
      <c r="L492" s="269"/>
      <c r="M492" s="270" t="s">
        <v>1</v>
      </c>
      <c r="N492" s="271" t="s">
        <v>41</v>
      </c>
      <c r="O492" s="233"/>
      <c r="P492" s="234">
        <f>O492*H492</f>
        <v>0</v>
      </c>
      <c r="Q492" s="234">
        <v>1.4500000000000001E-2</v>
      </c>
      <c r="R492" s="234">
        <f>Q492*H492</f>
        <v>7.2500000000000009E-2</v>
      </c>
      <c r="S492" s="234">
        <v>0</v>
      </c>
      <c r="T492" s="235">
        <f>S492*H492</f>
        <v>0</v>
      </c>
      <c r="U492" s="141"/>
      <c r="V492" s="141"/>
      <c r="W492" s="141"/>
      <c r="X492" s="141"/>
      <c r="Y492" s="141"/>
      <c r="Z492" s="141"/>
      <c r="AA492" s="141"/>
      <c r="AB492" s="141"/>
      <c r="AC492" s="141"/>
      <c r="AD492" s="141"/>
      <c r="AE492" s="141"/>
      <c r="AR492" s="236" t="s">
        <v>293</v>
      </c>
      <c r="AT492" s="236" t="s">
        <v>179</v>
      </c>
      <c r="AU492" s="236" t="s">
        <v>86</v>
      </c>
      <c r="AY492" s="131" t="s">
        <v>144</v>
      </c>
      <c r="BE492" s="237">
        <f>IF(N492="základní",J492,0)</f>
        <v>0</v>
      </c>
      <c r="BF492" s="237">
        <f>IF(N492="snížená",J492,0)</f>
        <v>0</v>
      </c>
      <c r="BG492" s="237">
        <f>IF(N492="zákl. přenesená",J492,0)</f>
        <v>0</v>
      </c>
      <c r="BH492" s="237">
        <f>IF(N492="sníž. přenesená",J492,0)</f>
        <v>0</v>
      </c>
      <c r="BI492" s="237">
        <f>IF(N492="nulová",J492,0)</f>
        <v>0</v>
      </c>
      <c r="BJ492" s="131" t="s">
        <v>84</v>
      </c>
      <c r="BK492" s="237">
        <f>ROUND(I492*H492,2)</f>
        <v>0</v>
      </c>
      <c r="BL492" s="131" t="s">
        <v>225</v>
      </c>
      <c r="BM492" s="236" t="s">
        <v>881</v>
      </c>
    </row>
    <row r="493" spans="1:65" s="238" customFormat="1" x14ac:dyDescent="0.2">
      <c r="B493" s="239"/>
      <c r="D493" s="240" t="s">
        <v>152</v>
      </c>
      <c r="E493" s="241" t="s">
        <v>1</v>
      </c>
      <c r="F493" s="283">
        <v>5</v>
      </c>
      <c r="G493" s="284"/>
      <c r="H493" s="289">
        <v>5</v>
      </c>
      <c r="I493" s="80"/>
      <c r="L493" s="239"/>
      <c r="M493" s="244"/>
      <c r="N493" s="245"/>
      <c r="O493" s="245"/>
      <c r="P493" s="245"/>
      <c r="Q493" s="245"/>
      <c r="R493" s="245"/>
      <c r="S493" s="245"/>
      <c r="T493" s="246"/>
      <c r="AT493" s="241" t="s">
        <v>152</v>
      </c>
      <c r="AU493" s="241" t="s">
        <v>86</v>
      </c>
      <c r="AV493" s="238" t="s">
        <v>86</v>
      </c>
      <c r="AW493" s="238" t="s">
        <v>32</v>
      </c>
      <c r="AX493" s="238" t="s">
        <v>84</v>
      </c>
      <c r="AY493" s="241" t="s">
        <v>144</v>
      </c>
    </row>
    <row r="494" spans="1:65" s="144" customFormat="1" ht="21.6" customHeight="1" x14ac:dyDescent="0.2">
      <c r="A494" s="141"/>
      <c r="B494" s="142"/>
      <c r="C494" s="224" t="s">
        <v>882</v>
      </c>
      <c r="D494" s="224" t="s">
        <v>146</v>
      </c>
      <c r="E494" s="225" t="s">
        <v>883</v>
      </c>
      <c r="F494" s="290" t="s">
        <v>884</v>
      </c>
      <c r="G494" s="291" t="s">
        <v>207</v>
      </c>
      <c r="H494" s="292">
        <v>6</v>
      </c>
      <c r="I494" s="79"/>
      <c r="J494" s="229">
        <f>ROUND(I494*H494,2)</f>
        <v>0</v>
      </c>
      <c r="K494" s="230"/>
      <c r="L494" s="142"/>
      <c r="M494" s="231" t="s">
        <v>1</v>
      </c>
      <c r="N494" s="232" t="s">
        <v>41</v>
      </c>
      <c r="O494" s="233"/>
      <c r="P494" s="234">
        <f>O494*H494</f>
        <v>0</v>
      </c>
      <c r="Q494" s="234">
        <v>8.0000000000000007E-5</v>
      </c>
      <c r="R494" s="234">
        <f>Q494*H494</f>
        <v>4.8000000000000007E-4</v>
      </c>
      <c r="S494" s="234">
        <v>0</v>
      </c>
      <c r="T494" s="235">
        <f>S494*H494</f>
        <v>0</v>
      </c>
      <c r="U494" s="141"/>
      <c r="V494" s="141"/>
      <c r="W494" s="141"/>
      <c r="X494" s="141"/>
      <c r="Y494" s="141"/>
      <c r="Z494" s="141"/>
      <c r="AA494" s="141"/>
      <c r="AB494" s="141"/>
      <c r="AC494" s="141"/>
      <c r="AD494" s="141"/>
      <c r="AE494" s="141"/>
      <c r="AR494" s="236" t="s">
        <v>225</v>
      </c>
      <c r="AT494" s="236" t="s">
        <v>146</v>
      </c>
      <c r="AU494" s="236" t="s">
        <v>86</v>
      </c>
      <c r="AY494" s="131" t="s">
        <v>144</v>
      </c>
      <c r="BE494" s="237">
        <f>IF(N494="základní",J494,0)</f>
        <v>0</v>
      </c>
      <c r="BF494" s="237">
        <f>IF(N494="snížená",J494,0)</f>
        <v>0</v>
      </c>
      <c r="BG494" s="237">
        <f>IF(N494="zákl. přenesená",J494,0)</f>
        <v>0</v>
      </c>
      <c r="BH494" s="237">
        <f>IF(N494="sníž. přenesená",J494,0)</f>
        <v>0</v>
      </c>
      <c r="BI494" s="237">
        <f>IF(N494="nulová",J494,0)</f>
        <v>0</v>
      </c>
      <c r="BJ494" s="131" t="s">
        <v>84</v>
      </c>
      <c r="BK494" s="237">
        <f>ROUND(I494*H494,2)</f>
        <v>0</v>
      </c>
      <c r="BL494" s="131" t="s">
        <v>225</v>
      </c>
      <c r="BM494" s="236" t="s">
        <v>885</v>
      </c>
    </row>
    <row r="495" spans="1:65" s="238" customFormat="1" x14ac:dyDescent="0.2">
      <c r="B495" s="239"/>
      <c r="D495" s="240" t="s">
        <v>152</v>
      </c>
      <c r="E495" s="241" t="s">
        <v>1</v>
      </c>
      <c r="F495" s="293" t="s">
        <v>173</v>
      </c>
      <c r="G495" s="284"/>
      <c r="H495" s="285">
        <v>6</v>
      </c>
      <c r="I495" s="80"/>
      <c r="L495" s="239"/>
      <c r="M495" s="244"/>
      <c r="N495" s="245"/>
      <c r="O495" s="245"/>
      <c r="P495" s="245"/>
      <c r="Q495" s="245"/>
      <c r="R495" s="245"/>
      <c r="S495" s="245"/>
      <c r="T495" s="246"/>
      <c r="AT495" s="241" t="s">
        <v>152</v>
      </c>
      <c r="AU495" s="241" t="s">
        <v>86</v>
      </c>
      <c r="AV495" s="238" t="s">
        <v>86</v>
      </c>
      <c r="AW495" s="238" t="s">
        <v>32</v>
      </c>
      <c r="AX495" s="238" t="s">
        <v>84</v>
      </c>
      <c r="AY495" s="241" t="s">
        <v>144</v>
      </c>
    </row>
    <row r="496" spans="1:65" s="144" customFormat="1" ht="21.6" customHeight="1" x14ac:dyDescent="0.2">
      <c r="A496" s="141"/>
      <c r="B496" s="142"/>
      <c r="C496" s="262" t="s">
        <v>886</v>
      </c>
      <c r="D496" s="262" t="s">
        <v>179</v>
      </c>
      <c r="E496" s="263" t="s">
        <v>887</v>
      </c>
      <c r="F496" s="286" t="s">
        <v>888</v>
      </c>
      <c r="G496" s="287" t="s">
        <v>207</v>
      </c>
      <c r="H496" s="294">
        <v>6</v>
      </c>
      <c r="I496" s="83"/>
      <c r="J496" s="267">
        <f>ROUND(I496*H496,2)</f>
        <v>0</v>
      </c>
      <c r="K496" s="268"/>
      <c r="L496" s="269"/>
      <c r="M496" s="270" t="s">
        <v>1</v>
      </c>
      <c r="N496" s="271" t="s">
        <v>41</v>
      </c>
      <c r="O496" s="233"/>
      <c r="P496" s="234">
        <f>O496*H496</f>
        <v>0</v>
      </c>
      <c r="Q496" s="234">
        <v>5.9999999999999995E-4</v>
      </c>
      <c r="R496" s="234">
        <f>Q496*H496</f>
        <v>3.5999999999999999E-3</v>
      </c>
      <c r="S496" s="234">
        <v>0</v>
      </c>
      <c r="T496" s="235">
        <f>S496*H496</f>
        <v>0</v>
      </c>
      <c r="U496" s="141"/>
      <c r="V496" s="141"/>
      <c r="W496" s="141"/>
      <c r="X496" s="141"/>
      <c r="Y496" s="141"/>
      <c r="Z496" s="141"/>
      <c r="AA496" s="141"/>
      <c r="AB496" s="141"/>
      <c r="AC496" s="141"/>
      <c r="AD496" s="141"/>
      <c r="AE496" s="141"/>
      <c r="AR496" s="236" t="s">
        <v>293</v>
      </c>
      <c r="AT496" s="236" t="s">
        <v>179</v>
      </c>
      <c r="AU496" s="236" t="s">
        <v>86</v>
      </c>
      <c r="AY496" s="131" t="s">
        <v>144</v>
      </c>
      <c r="BE496" s="237">
        <f>IF(N496="základní",J496,0)</f>
        <v>0</v>
      </c>
      <c r="BF496" s="237">
        <f>IF(N496="snížená",J496,0)</f>
        <v>0</v>
      </c>
      <c r="BG496" s="237">
        <f>IF(N496="zákl. přenesená",J496,0)</f>
        <v>0</v>
      </c>
      <c r="BH496" s="237">
        <f>IF(N496="sníž. přenesená",J496,0)</f>
        <v>0</v>
      </c>
      <c r="BI496" s="237">
        <f>IF(N496="nulová",J496,0)</f>
        <v>0</v>
      </c>
      <c r="BJ496" s="131" t="s">
        <v>84</v>
      </c>
      <c r="BK496" s="237">
        <f>ROUND(I496*H496,2)</f>
        <v>0</v>
      </c>
      <c r="BL496" s="131" t="s">
        <v>225</v>
      </c>
      <c r="BM496" s="236" t="s">
        <v>889</v>
      </c>
    </row>
    <row r="497" spans="1:65" s="238" customFormat="1" x14ac:dyDescent="0.2">
      <c r="B497" s="239"/>
      <c r="D497" s="240" t="s">
        <v>152</v>
      </c>
      <c r="E497" s="241" t="s">
        <v>1</v>
      </c>
      <c r="F497" s="293" t="s">
        <v>173</v>
      </c>
      <c r="G497" s="284"/>
      <c r="H497" s="285">
        <v>6</v>
      </c>
      <c r="I497" s="80"/>
      <c r="L497" s="239"/>
      <c r="M497" s="244"/>
      <c r="N497" s="245"/>
      <c r="O497" s="245"/>
      <c r="P497" s="245"/>
      <c r="Q497" s="245"/>
      <c r="R497" s="245"/>
      <c r="S497" s="245"/>
      <c r="T497" s="246"/>
      <c r="AT497" s="241" t="s">
        <v>152</v>
      </c>
      <c r="AU497" s="241" t="s">
        <v>86</v>
      </c>
      <c r="AV497" s="238" t="s">
        <v>86</v>
      </c>
      <c r="AW497" s="238" t="s">
        <v>32</v>
      </c>
      <c r="AX497" s="238" t="s">
        <v>84</v>
      </c>
      <c r="AY497" s="241" t="s">
        <v>144</v>
      </c>
    </row>
    <row r="498" spans="1:65" s="144" customFormat="1" ht="21.6" customHeight="1" x14ac:dyDescent="0.2">
      <c r="A498" s="141"/>
      <c r="B498" s="142"/>
      <c r="C498" s="224" t="s">
        <v>890</v>
      </c>
      <c r="D498" s="224" t="s">
        <v>146</v>
      </c>
      <c r="E498" s="225" t="s">
        <v>891</v>
      </c>
      <c r="F498" s="290" t="s">
        <v>892</v>
      </c>
      <c r="G498" s="291" t="s">
        <v>207</v>
      </c>
      <c r="H498" s="292">
        <v>18</v>
      </c>
      <c r="I498" s="79"/>
      <c r="J498" s="229">
        <f>ROUND(I498*H498,2)</f>
        <v>0</v>
      </c>
      <c r="K498" s="230"/>
      <c r="L498" s="142"/>
      <c r="M498" s="231" t="s">
        <v>1</v>
      </c>
      <c r="N498" s="232" t="s">
        <v>41</v>
      </c>
      <c r="O498" s="233"/>
      <c r="P498" s="234">
        <f>O498*H498</f>
        <v>0</v>
      </c>
      <c r="Q498" s="234">
        <v>1.5349999999999999E-3</v>
      </c>
      <c r="R498" s="234">
        <f>Q498*H498</f>
        <v>2.7629999999999998E-2</v>
      </c>
      <c r="S498" s="234">
        <v>0</v>
      </c>
      <c r="T498" s="235">
        <f>S498*H498</f>
        <v>0</v>
      </c>
      <c r="U498" s="141"/>
      <c r="V498" s="141"/>
      <c r="W498" s="141"/>
      <c r="X498" s="141"/>
      <c r="Y498" s="141"/>
      <c r="Z498" s="141"/>
      <c r="AA498" s="141"/>
      <c r="AB498" s="141"/>
      <c r="AC498" s="141"/>
      <c r="AD498" s="141"/>
      <c r="AE498" s="141"/>
      <c r="AR498" s="236" t="s">
        <v>225</v>
      </c>
      <c r="AT498" s="236" t="s">
        <v>146</v>
      </c>
      <c r="AU498" s="236" t="s">
        <v>86</v>
      </c>
      <c r="AY498" s="131" t="s">
        <v>144</v>
      </c>
      <c r="BE498" s="237">
        <f>IF(N498="základní",J498,0)</f>
        <v>0</v>
      </c>
      <c r="BF498" s="237">
        <f>IF(N498="snížená",J498,0)</f>
        <v>0</v>
      </c>
      <c r="BG498" s="237">
        <f>IF(N498="zákl. přenesená",J498,0)</f>
        <v>0</v>
      </c>
      <c r="BH498" s="237">
        <f>IF(N498="sníž. přenesená",J498,0)</f>
        <v>0</v>
      </c>
      <c r="BI498" s="237">
        <f>IF(N498="nulová",J498,0)</f>
        <v>0</v>
      </c>
      <c r="BJ498" s="131" t="s">
        <v>84</v>
      </c>
      <c r="BK498" s="237">
        <f>ROUND(I498*H498,2)</f>
        <v>0</v>
      </c>
      <c r="BL498" s="131" t="s">
        <v>225</v>
      </c>
      <c r="BM498" s="236" t="s">
        <v>893</v>
      </c>
    </row>
    <row r="499" spans="1:65" s="238" customFormat="1" x14ac:dyDescent="0.2">
      <c r="B499" s="239"/>
      <c r="D499" s="240" t="s">
        <v>152</v>
      </c>
      <c r="E499" s="241" t="s">
        <v>1</v>
      </c>
      <c r="F499" s="283" t="s">
        <v>1083</v>
      </c>
      <c r="G499" s="284"/>
      <c r="H499" s="285">
        <v>18</v>
      </c>
      <c r="I499" s="80"/>
      <c r="L499" s="239"/>
      <c r="M499" s="244"/>
      <c r="N499" s="245"/>
      <c r="O499" s="245"/>
      <c r="P499" s="245"/>
      <c r="Q499" s="245"/>
      <c r="R499" s="245"/>
      <c r="S499" s="245"/>
      <c r="T499" s="246"/>
      <c r="AT499" s="241" t="s">
        <v>152</v>
      </c>
      <c r="AU499" s="241" t="s">
        <v>86</v>
      </c>
      <c r="AV499" s="238" t="s">
        <v>86</v>
      </c>
      <c r="AW499" s="238" t="s">
        <v>32</v>
      </c>
      <c r="AX499" s="238" t="s">
        <v>84</v>
      </c>
      <c r="AY499" s="241" t="s">
        <v>144</v>
      </c>
    </row>
    <row r="500" spans="1:65" s="144" customFormat="1" ht="22.8" x14ac:dyDescent="0.2">
      <c r="A500" s="141"/>
      <c r="B500" s="142"/>
      <c r="C500" s="262" t="s">
        <v>895</v>
      </c>
      <c r="D500" s="262" t="s">
        <v>179</v>
      </c>
      <c r="E500" s="263" t="s">
        <v>896</v>
      </c>
      <c r="F500" s="286" t="s">
        <v>897</v>
      </c>
      <c r="G500" s="287" t="s">
        <v>207</v>
      </c>
      <c r="H500" s="288">
        <v>13</v>
      </c>
      <c r="I500" s="83"/>
      <c r="J500" s="267">
        <f>ROUND(I500*H500,2)</f>
        <v>0</v>
      </c>
      <c r="K500" s="268"/>
      <c r="L500" s="269"/>
      <c r="M500" s="270" t="s">
        <v>1</v>
      </c>
      <c r="N500" s="271" t="s">
        <v>41</v>
      </c>
      <c r="O500" s="233"/>
      <c r="P500" s="234">
        <f>O500*H500</f>
        <v>0</v>
      </c>
      <c r="Q500" s="234">
        <v>1.35E-2</v>
      </c>
      <c r="R500" s="234">
        <f>Q500*H500</f>
        <v>0.17549999999999999</v>
      </c>
      <c r="S500" s="234">
        <v>0</v>
      </c>
      <c r="T500" s="235">
        <f>S500*H500</f>
        <v>0</v>
      </c>
      <c r="U500" s="141"/>
      <c r="V500" s="141"/>
      <c r="W500" s="141"/>
      <c r="X500" s="141"/>
      <c r="Y500" s="141"/>
      <c r="Z500" s="141"/>
      <c r="AA500" s="141"/>
      <c r="AB500" s="141"/>
      <c r="AC500" s="141"/>
      <c r="AD500" s="141"/>
      <c r="AE500" s="141"/>
      <c r="AR500" s="236" t="s">
        <v>293</v>
      </c>
      <c r="AT500" s="236" t="s">
        <v>179</v>
      </c>
      <c r="AU500" s="236" t="s">
        <v>86</v>
      </c>
      <c r="AY500" s="131" t="s">
        <v>144</v>
      </c>
      <c r="BE500" s="237">
        <f>IF(N500="základní",J500,0)</f>
        <v>0</v>
      </c>
      <c r="BF500" s="237">
        <f>IF(N500="snížená",J500,0)</f>
        <v>0</v>
      </c>
      <c r="BG500" s="237">
        <f>IF(N500="zákl. přenesená",J500,0)</f>
        <v>0</v>
      </c>
      <c r="BH500" s="237">
        <f>IF(N500="sníž. přenesená",J500,0)</f>
        <v>0</v>
      </c>
      <c r="BI500" s="237">
        <f>IF(N500="nulová",J500,0)</f>
        <v>0</v>
      </c>
      <c r="BJ500" s="131" t="s">
        <v>84</v>
      </c>
      <c r="BK500" s="237">
        <f>ROUND(I500*H500,2)</f>
        <v>0</v>
      </c>
      <c r="BL500" s="131" t="s">
        <v>225</v>
      </c>
      <c r="BM500" s="236" t="s">
        <v>898</v>
      </c>
    </row>
    <row r="501" spans="1:65" s="238" customFormat="1" x14ac:dyDescent="0.2">
      <c r="B501" s="239"/>
      <c r="D501" s="240" t="s">
        <v>152</v>
      </c>
      <c r="E501" s="241" t="s">
        <v>1</v>
      </c>
      <c r="F501" s="283">
        <v>13</v>
      </c>
      <c r="G501" s="284"/>
      <c r="H501" s="289">
        <v>13</v>
      </c>
      <c r="I501" s="80"/>
      <c r="L501" s="239"/>
      <c r="M501" s="244"/>
      <c r="N501" s="245"/>
      <c r="O501" s="245"/>
      <c r="P501" s="245"/>
      <c r="Q501" s="245"/>
      <c r="R501" s="245"/>
      <c r="S501" s="245"/>
      <c r="T501" s="246"/>
      <c r="AT501" s="241" t="s">
        <v>152</v>
      </c>
      <c r="AU501" s="241" t="s">
        <v>86</v>
      </c>
      <c r="AV501" s="238" t="s">
        <v>86</v>
      </c>
      <c r="AW501" s="238" t="s">
        <v>32</v>
      </c>
      <c r="AX501" s="238" t="s">
        <v>84</v>
      </c>
      <c r="AY501" s="241" t="s">
        <v>144</v>
      </c>
    </row>
    <row r="502" spans="1:65" s="144" customFormat="1" ht="22.8" x14ac:dyDescent="0.2">
      <c r="A502" s="141"/>
      <c r="B502" s="142"/>
      <c r="C502" s="262" t="s">
        <v>899</v>
      </c>
      <c r="D502" s="262" t="s">
        <v>179</v>
      </c>
      <c r="E502" s="263" t="s">
        <v>900</v>
      </c>
      <c r="F502" s="286" t="s">
        <v>901</v>
      </c>
      <c r="G502" s="287" t="s">
        <v>207</v>
      </c>
      <c r="H502" s="288">
        <v>5</v>
      </c>
      <c r="I502" s="83"/>
      <c r="J502" s="267">
        <f>ROUND(I502*H502,2)</f>
        <v>0</v>
      </c>
      <c r="K502" s="268"/>
      <c r="L502" s="269"/>
      <c r="M502" s="270" t="s">
        <v>1</v>
      </c>
      <c r="N502" s="271" t="s">
        <v>41</v>
      </c>
      <c r="O502" s="233"/>
      <c r="P502" s="234">
        <f>O502*H502</f>
        <v>0</v>
      </c>
      <c r="Q502" s="234">
        <v>1.2999999999999999E-2</v>
      </c>
      <c r="R502" s="234">
        <f>Q502*H502</f>
        <v>6.5000000000000002E-2</v>
      </c>
      <c r="S502" s="234">
        <v>0</v>
      </c>
      <c r="T502" s="235">
        <f>S502*H502</f>
        <v>0</v>
      </c>
      <c r="U502" s="141"/>
      <c r="V502" s="141"/>
      <c r="W502" s="141"/>
      <c r="X502" s="141"/>
      <c r="Y502" s="141"/>
      <c r="Z502" s="141"/>
      <c r="AA502" s="141"/>
      <c r="AB502" s="141"/>
      <c r="AC502" s="141"/>
      <c r="AD502" s="141"/>
      <c r="AE502" s="141"/>
      <c r="AR502" s="236" t="s">
        <v>293</v>
      </c>
      <c r="AT502" s="236" t="s">
        <v>179</v>
      </c>
      <c r="AU502" s="236" t="s">
        <v>86</v>
      </c>
      <c r="AY502" s="131" t="s">
        <v>144</v>
      </c>
      <c r="BE502" s="237">
        <f>IF(N502="základní",J502,0)</f>
        <v>0</v>
      </c>
      <c r="BF502" s="237">
        <f>IF(N502="snížená",J502,0)</f>
        <v>0</v>
      </c>
      <c r="BG502" s="237">
        <f>IF(N502="zákl. přenesená",J502,0)</f>
        <v>0</v>
      </c>
      <c r="BH502" s="237">
        <f>IF(N502="sníž. přenesená",J502,0)</f>
        <v>0</v>
      </c>
      <c r="BI502" s="237">
        <f>IF(N502="nulová",J502,0)</f>
        <v>0</v>
      </c>
      <c r="BJ502" s="131" t="s">
        <v>84</v>
      </c>
      <c r="BK502" s="237">
        <f>ROUND(I502*H502,2)</f>
        <v>0</v>
      </c>
      <c r="BL502" s="131" t="s">
        <v>225</v>
      </c>
      <c r="BM502" s="236" t="s">
        <v>902</v>
      </c>
    </row>
    <row r="503" spans="1:65" s="238" customFormat="1" x14ac:dyDescent="0.2">
      <c r="B503" s="239"/>
      <c r="D503" s="240" t="s">
        <v>152</v>
      </c>
      <c r="E503" s="241" t="s">
        <v>1</v>
      </c>
      <c r="F503" s="283">
        <v>5</v>
      </c>
      <c r="G503" s="284"/>
      <c r="H503" s="289">
        <v>5</v>
      </c>
      <c r="I503" s="80"/>
      <c r="L503" s="239"/>
      <c r="M503" s="244"/>
      <c r="N503" s="245"/>
      <c r="O503" s="245"/>
      <c r="P503" s="245"/>
      <c r="Q503" s="245"/>
      <c r="R503" s="245"/>
      <c r="S503" s="245"/>
      <c r="T503" s="246"/>
      <c r="AT503" s="241" t="s">
        <v>152</v>
      </c>
      <c r="AU503" s="241" t="s">
        <v>86</v>
      </c>
      <c r="AV503" s="238" t="s">
        <v>86</v>
      </c>
      <c r="AW503" s="238" t="s">
        <v>32</v>
      </c>
      <c r="AX503" s="238" t="s">
        <v>84</v>
      </c>
      <c r="AY503" s="241" t="s">
        <v>144</v>
      </c>
    </row>
    <row r="504" spans="1:65" s="144" customFormat="1" ht="14.4" customHeight="1" x14ac:dyDescent="0.2">
      <c r="A504" s="141"/>
      <c r="B504" s="142"/>
      <c r="C504" s="262" t="s">
        <v>903</v>
      </c>
      <c r="D504" s="262" t="s">
        <v>179</v>
      </c>
      <c r="E504" s="263" t="s">
        <v>904</v>
      </c>
      <c r="F504" s="286" t="s">
        <v>905</v>
      </c>
      <c r="G504" s="287" t="s">
        <v>207</v>
      </c>
      <c r="H504" s="288">
        <v>13</v>
      </c>
      <c r="I504" s="83"/>
      <c r="J504" s="267">
        <f>ROUND(I504*H504,2)</f>
        <v>0</v>
      </c>
      <c r="K504" s="268"/>
      <c r="L504" s="269"/>
      <c r="M504" s="270" t="s">
        <v>1</v>
      </c>
      <c r="N504" s="271" t="s">
        <v>41</v>
      </c>
      <c r="O504" s="233"/>
      <c r="P504" s="234">
        <f>O504*H504</f>
        <v>0</v>
      </c>
      <c r="Q504" s="234">
        <v>3.0000000000000001E-3</v>
      </c>
      <c r="R504" s="234">
        <f>Q504*H504</f>
        <v>3.9E-2</v>
      </c>
      <c r="S504" s="234">
        <v>0</v>
      </c>
      <c r="T504" s="235">
        <f>S504*H504</f>
        <v>0</v>
      </c>
      <c r="U504" s="141"/>
      <c r="V504" s="141"/>
      <c r="W504" s="141"/>
      <c r="X504" s="141"/>
      <c r="Y504" s="141"/>
      <c r="Z504" s="141"/>
      <c r="AA504" s="141"/>
      <c r="AB504" s="141"/>
      <c r="AC504" s="141"/>
      <c r="AD504" s="141"/>
      <c r="AE504" s="141"/>
      <c r="AR504" s="236" t="s">
        <v>293</v>
      </c>
      <c r="AT504" s="236" t="s">
        <v>179</v>
      </c>
      <c r="AU504" s="236" t="s">
        <v>86</v>
      </c>
      <c r="AY504" s="131" t="s">
        <v>144</v>
      </c>
      <c r="BE504" s="237">
        <f>IF(N504="základní",J504,0)</f>
        <v>0</v>
      </c>
      <c r="BF504" s="237">
        <f>IF(N504="snížená",J504,0)</f>
        <v>0</v>
      </c>
      <c r="BG504" s="237">
        <f>IF(N504="zákl. přenesená",J504,0)</f>
        <v>0</v>
      </c>
      <c r="BH504" s="237">
        <f>IF(N504="sníž. přenesená",J504,0)</f>
        <v>0</v>
      </c>
      <c r="BI504" s="237">
        <f>IF(N504="nulová",J504,0)</f>
        <v>0</v>
      </c>
      <c r="BJ504" s="131" t="s">
        <v>84</v>
      </c>
      <c r="BK504" s="237">
        <f>ROUND(I504*H504,2)</f>
        <v>0</v>
      </c>
      <c r="BL504" s="131" t="s">
        <v>225</v>
      </c>
      <c r="BM504" s="236" t="s">
        <v>906</v>
      </c>
    </row>
    <row r="505" spans="1:65" s="238" customFormat="1" x14ac:dyDescent="0.2">
      <c r="B505" s="239"/>
      <c r="D505" s="240" t="s">
        <v>152</v>
      </c>
      <c r="E505" s="241" t="s">
        <v>1</v>
      </c>
      <c r="F505" s="283">
        <v>13</v>
      </c>
      <c r="G505" s="284"/>
      <c r="H505" s="289">
        <v>13</v>
      </c>
      <c r="I505" s="80"/>
      <c r="L505" s="239"/>
      <c r="M505" s="244"/>
      <c r="N505" s="245"/>
      <c r="O505" s="245"/>
      <c r="P505" s="245"/>
      <c r="Q505" s="245"/>
      <c r="R505" s="245"/>
      <c r="S505" s="245"/>
      <c r="T505" s="246"/>
      <c r="AT505" s="241" t="s">
        <v>152</v>
      </c>
      <c r="AU505" s="241" t="s">
        <v>86</v>
      </c>
      <c r="AV505" s="238" t="s">
        <v>86</v>
      </c>
      <c r="AW505" s="238" t="s">
        <v>32</v>
      </c>
      <c r="AX505" s="238" t="s">
        <v>84</v>
      </c>
      <c r="AY505" s="241" t="s">
        <v>144</v>
      </c>
    </row>
    <row r="506" spans="1:65" s="144" customFormat="1" ht="22.8" x14ac:dyDescent="0.2">
      <c r="A506" s="141"/>
      <c r="B506" s="142"/>
      <c r="C506" s="262" t="s">
        <v>907</v>
      </c>
      <c r="D506" s="262" t="s">
        <v>179</v>
      </c>
      <c r="E506" s="263" t="s">
        <v>908</v>
      </c>
      <c r="F506" s="286" t="s">
        <v>909</v>
      </c>
      <c r="G506" s="287" t="s">
        <v>207</v>
      </c>
      <c r="H506" s="288">
        <v>5</v>
      </c>
      <c r="I506" s="83"/>
      <c r="J506" s="267">
        <f>ROUND(I506*H506,2)</f>
        <v>0</v>
      </c>
      <c r="K506" s="268"/>
      <c r="L506" s="269"/>
      <c r="M506" s="270" t="s">
        <v>1</v>
      </c>
      <c r="N506" s="271" t="s">
        <v>41</v>
      </c>
      <c r="O506" s="233"/>
      <c r="P506" s="234">
        <f>O506*H506</f>
        <v>0</v>
      </c>
      <c r="Q506" s="234">
        <v>3.0000000000000001E-3</v>
      </c>
      <c r="R506" s="234">
        <f>Q506*H506</f>
        <v>1.4999999999999999E-2</v>
      </c>
      <c r="S506" s="234">
        <v>0</v>
      </c>
      <c r="T506" s="235">
        <f>S506*H506</f>
        <v>0</v>
      </c>
      <c r="U506" s="141"/>
      <c r="V506" s="141"/>
      <c r="W506" s="141"/>
      <c r="X506" s="141"/>
      <c r="Y506" s="141"/>
      <c r="Z506" s="141"/>
      <c r="AA506" s="141"/>
      <c r="AB506" s="141"/>
      <c r="AC506" s="141"/>
      <c r="AD506" s="141"/>
      <c r="AE506" s="141"/>
      <c r="AR506" s="236" t="s">
        <v>293</v>
      </c>
      <c r="AT506" s="236" t="s">
        <v>179</v>
      </c>
      <c r="AU506" s="236" t="s">
        <v>86</v>
      </c>
      <c r="AY506" s="131" t="s">
        <v>144</v>
      </c>
      <c r="BE506" s="237">
        <f>IF(N506="základní",J506,0)</f>
        <v>0</v>
      </c>
      <c r="BF506" s="237">
        <f>IF(N506="snížená",J506,0)</f>
        <v>0</v>
      </c>
      <c r="BG506" s="237">
        <f>IF(N506="zákl. přenesená",J506,0)</f>
        <v>0</v>
      </c>
      <c r="BH506" s="237">
        <f>IF(N506="sníž. přenesená",J506,0)</f>
        <v>0</v>
      </c>
      <c r="BI506" s="237">
        <f>IF(N506="nulová",J506,0)</f>
        <v>0</v>
      </c>
      <c r="BJ506" s="131" t="s">
        <v>84</v>
      </c>
      <c r="BK506" s="237">
        <f>ROUND(I506*H506,2)</f>
        <v>0</v>
      </c>
      <c r="BL506" s="131" t="s">
        <v>225</v>
      </c>
      <c r="BM506" s="236" t="s">
        <v>910</v>
      </c>
    </row>
    <row r="507" spans="1:65" s="238" customFormat="1" x14ac:dyDescent="0.2">
      <c r="B507" s="239"/>
      <c r="D507" s="240" t="s">
        <v>152</v>
      </c>
      <c r="E507" s="241" t="s">
        <v>1</v>
      </c>
      <c r="F507" s="283">
        <v>5</v>
      </c>
      <c r="G507" s="284"/>
      <c r="H507" s="289">
        <v>5</v>
      </c>
      <c r="I507" s="80"/>
      <c r="L507" s="239"/>
      <c r="M507" s="244"/>
      <c r="N507" s="245"/>
      <c r="O507" s="245"/>
      <c r="P507" s="245"/>
      <c r="Q507" s="245"/>
      <c r="R507" s="245"/>
      <c r="S507" s="245"/>
      <c r="T507" s="246"/>
      <c r="AT507" s="241" t="s">
        <v>152</v>
      </c>
      <c r="AU507" s="241" t="s">
        <v>86</v>
      </c>
      <c r="AV507" s="238" t="s">
        <v>86</v>
      </c>
      <c r="AW507" s="238" t="s">
        <v>32</v>
      </c>
      <c r="AX507" s="238" t="s">
        <v>84</v>
      </c>
      <c r="AY507" s="241" t="s">
        <v>144</v>
      </c>
    </row>
    <row r="508" spans="1:65" s="144" customFormat="1" ht="14.4" customHeight="1" x14ac:dyDescent="0.2">
      <c r="A508" s="141"/>
      <c r="B508" s="142"/>
      <c r="C508" s="224" t="s">
        <v>911</v>
      </c>
      <c r="D508" s="224" t="s">
        <v>146</v>
      </c>
      <c r="E508" s="225" t="s">
        <v>912</v>
      </c>
      <c r="F508" s="226" t="s">
        <v>913</v>
      </c>
      <c r="G508" s="227" t="s">
        <v>454</v>
      </c>
      <c r="H508" s="228">
        <v>1</v>
      </c>
      <c r="I508" s="79"/>
      <c r="J508" s="229">
        <f>ROUND(I508*H508,2)</f>
        <v>0</v>
      </c>
      <c r="K508" s="230"/>
      <c r="L508" s="142"/>
      <c r="M508" s="231" t="s">
        <v>1</v>
      </c>
      <c r="N508" s="232" t="s">
        <v>41</v>
      </c>
      <c r="O508" s="233"/>
      <c r="P508" s="234">
        <f>O508*H508</f>
        <v>0</v>
      </c>
      <c r="Q508" s="234">
        <v>4.4000000000000002E-4</v>
      </c>
      <c r="R508" s="234">
        <f>Q508*H508</f>
        <v>4.4000000000000002E-4</v>
      </c>
      <c r="S508" s="234">
        <v>0</v>
      </c>
      <c r="T508" s="235">
        <f>S508*H508</f>
        <v>0</v>
      </c>
      <c r="U508" s="141"/>
      <c r="V508" s="141"/>
      <c r="W508" s="141"/>
      <c r="X508" s="141"/>
      <c r="Y508" s="141"/>
      <c r="Z508" s="141"/>
      <c r="AA508" s="141"/>
      <c r="AB508" s="141"/>
      <c r="AC508" s="141"/>
      <c r="AD508" s="141"/>
      <c r="AE508" s="141"/>
      <c r="AR508" s="236" t="s">
        <v>225</v>
      </c>
      <c r="AT508" s="236" t="s">
        <v>146</v>
      </c>
      <c r="AU508" s="236" t="s">
        <v>86</v>
      </c>
      <c r="AY508" s="131" t="s">
        <v>144</v>
      </c>
      <c r="BE508" s="237">
        <f>IF(N508="základní",J508,0)</f>
        <v>0</v>
      </c>
      <c r="BF508" s="237">
        <f>IF(N508="snížená",J508,0)</f>
        <v>0</v>
      </c>
      <c r="BG508" s="237">
        <f>IF(N508="zákl. přenesená",J508,0)</f>
        <v>0</v>
      </c>
      <c r="BH508" s="237">
        <f>IF(N508="sníž. přenesená",J508,0)</f>
        <v>0</v>
      </c>
      <c r="BI508" s="237">
        <f>IF(N508="nulová",J508,0)</f>
        <v>0</v>
      </c>
      <c r="BJ508" s="131" t="s">
        <v>84</v>
      </c>
      <c r="BK508" s="237">
        <f>ROUND(I508*H508,2)</f>
        <v>0</v>
      </c>
      <c r="BL508" s="131" t="s">
        <v>225</v>
      </c>
      <c r="BM508" s="236" t="s">
        <v>914</v>
      </c>
    </row>
    <row r="509" spans="1:65" s="238" customFormat="1" x14ac:dyDescent="0.2">
      <c r="B509" s="239"/>
      <c r="D509" s="240" t="s">
        <v>152</v>
      </c>
      <c r="E509" s="241" t="s">
        <v>1</v>
      </c>
      <c r="F509" s="242" t="s">
        <v>84</v>
      </c>
      <c r="H509" s="243">
        <v>1</v>
      </c>
      <c r="I509" s="80"/>
      <c r="L509" s="239"/>
      <c r="M509" s="244"/>
      <c r="N509" s="245"/>
      <c r="O509" s="245"/>
      <c r="P509" s="245"/>
      <c r="Q509" s="245"/>
      <c r="R509" s="245"/>
      <c r="S509" s="245"/>
      <c r="T509" s="246"/>
      <c r="AT509" s="241" t="s">
        <v>152</v>
      </c>
      <c r="AU509" s="241" t="s">
        <v>86</v>
      </c>
      <c r="AV509" s="238" t="s">
        <v>86</v>
      </c>
      <c r="AW509" s="238" t="s">
        <v>32</v>
      </c>
      <c r="AX509" s="238" t="s">
        <v>84</v>
      </c>
      <c r="AY509" s="241" t="s">
        <v>144</v>
      </c>
    </row>
    <row r="510" spans="1:65" s="144" customFormat="1" ht="14.4" customHeight="1" x14ac:dyDescent="0.2">
      <c r="A510" s="141"/>
      <c r="B510" s="142"/>
      <c r="C510" s="224" t="s">
        <v>915</v>
      </c>
      <c r="D510" s="224" t="s">
        <v>146</v>
      </c>
      <c r="E510" s="225" t="s">
        <v>916</v>
      </c>
      <c r="F510" s="226" t="s">
        <v>917</v>
      </c>
      <c r="G510" s="227" t="s">
        <v>454</v>
      </c>
      <c r="H510" s="228">
        <v>5</v>
      </c>
      <c r="I510" s="79"/>
      <c r="J510" s="229">
        <f>ROUND(I510*H510,2)</f>
        <v>0</v>
      </c>
      <c r="K510" s="230"/>
      <c r="L510" s="142"/>
      <c r="M510" s="231" t="s">
        <v>1</v>
      </c>
      <c r="N510" s="232" t="s">
        <v>41</v>
      </c>
      <c r="O510" s="233"/>
      <c r="P510" s="234">
        <f>O510*H510</f>
        <v>0</v>
      </c>
      <c r="Q510" s="234">
        <v>5.9000000000000003E-4</v>
      </c>
      <c r="R510" s="234">
        <f>Q510*H510</f>
        <v>2.9500000000000004E-3</v>
      </c>
      <c r="S510" s="234">
        <v>0</v>
      </c>
      <c r="T510" s="235">
        <f>S510*H510</f>
        <v>0</v>
      </c>
      <c r="U510" s="141"/>
      <c r="V510" s="141"/>
      <c r="W510" s="141"/>
      <c r="X510" s="141"/>
      <c r="Y510" s="141"/>
      <c r="Z510" s="141"/>
      <c r="AA510" s="141"/>
      <c r="AB510" s="141"/>
      <c r="AC510" s="141"/>
      <c r="AD510" s="141"/>
      <c r="AE510" s="141"/>
      <c r="AR510" s="236" t="s">
        <v>225</v>
      </c>
      <c r="AT510" s="236" t="s">
        <v>146</v>
      </c>
      <c r="AU510" s="236" t="s">
        <v>86</v>
      </c>
      <c r="AY510" s="131" t="s">
        <v>144</v>
      </c>
      <c r="BE510" s="237">
        <f>IF(N510="základní",J510,0)</f>
        <v>0</v>
      </c>
      <c r="BF510" s="237">
        <f>IF(N510="snížená",J510,0)</f>
        <v>0</v>
      </c>
      <c r="BG510" s="237">
        <f>IF(N510="zákl. přenesená",J510,0)</f>
        <v>0</v>
      </c>
      <c r="BH510" s="237">
        <f>IF(N510="sníž. přenesená",J510,0)</f>
        <v>0</v>
      </c>
      <c r="BI510" s="237">
        <f>IF(N510="nulová",J510,0)</f>
        <v>0</v>
      </c>
      <c r="BJ510" s="131" t="s">
        <v>84</v>
      </c>
      <c r="BK510" s="237">
        <f>ROUND(I510*H510,2)</f>
        <v>0</v>
      </c>
      <c r="BL510" s="131" t="s">
        <v>225</v>
      </c>
      <c r="BM510" s="236" t="s">
        <v>918</v>
      </c>
    </row>
    <row r="511" spans="1:65" s="238" customFormat="1" x14ac:dyDescent="0.2">
      <c r="B511" s="239"/>
      <c r="D511" s="240" t="s">
        <v>152</v>
      </c>
      <c r="E511" s="241" t="s">
        <v>1</v>
      </c>
      <c r="F511" s="242" t="s">
        <v>168</v>
      </c>
      <c r="H511" s="243">
        <v>5</v>
      </c>
      <c r="I511" s="80"/>
      <c r="L511" s="239"/>
      <c r="M511" s="244"/>
      <c r="N511" s="245"/>
      <c r="O511" s="245"/>
      <c r="P511" s="245"/>
      <c r="Q511" s="245"/>
      <c r="R511" s="245"/>
      <c r="S511" s="245"/>
      <c r="T511" s="246"/>
      <c r="AT511" s="241" t="s">
        <v>152</v>
      </c>
      <c r="AU511" s="241" t="s">
        <v>86</v>
      </c>
      <c r="AV511" s="238" t="s">
        <v>86</v>
      </c>
      <c r="AW511" s="238" t="s">
        <v>32</v>
      </c>
      <c r="AX511" s="238" t="s">
        <v>84</v>
      </c>
      <c r="AY511" s="241" t="s">
        <v>144</v>
      </c>
    </row>
    <row r="512" spans="1:65" s="144" customFormat="1" ht="14.4" customHeight="1" x14ac:dyDescent="0.2">
      <c r="A512" s="141"/>
      <c r="B512" s="142"/>
      <c r="C512" s="262" t="s">
        <v>919</v>
      </c>
      <c r="D512" s="262" t="s">
        <v>179</v>
      </c>
      <c r="E512" s="263" t="s">
        <v>920</v>
      </c>
      <c r="F512" s="264" t="s">
        <v>921</v>
      </c>
      <c r="G512" s="265" t="s">
        <v>207</v>
      </c>
      <c r="H512" s="266">
        <v>5</v>
      </c>
      <c r="I512" s="83"/>
      <c r="J512" s="267">
        <f>ROUND(I512*H512,2)</f>
        <v>0</v>
      </c>
      <c r="K512" s="268"/>
      <c r="L512" s="269"/>
      <c r="M512" s="270" t="s">
        <v>1</v>
      </c>
      <c r="N512" s="271" t="s">
        <v>41</v>
      </c>
      <c r="O512" s="233"/>
      <c r="P512" s="234">
        <f>O512*H512</f>
        <v>0</v>
      </c>
      <c r="Q512" s="234">
        <v>1.4E-2</v>
      </c>
      <c r="R512" s="234">
        <f>Q512*H512</f>
        <v>7.0000000000000007E-2</v>
      </c>
      <c r="S512" s="234">
        <v>0</v>
      </c>
      <c r="T512" s="235">
        <f>S512*H512</f>
        <v>0</v>
      </c>
      <c r="U512" s="141"/>
      <c r="V512" s="141"/>
      <c r="W512" s="141"/>
      <c r="X512" s="141"/>
      <c r="Y512" s="141"/>
      <c r="Z512" s="141"/>
      <c r="AA512" s="141"/>
      <c r="AB512" s="141"/>
      <c r="AC512" s="141"/>
      <c r="AD512" s="141"/>
      <c r="AE512" s="141"/>
      <c r="AR512" s="236" t="s">
        <v>293</v>
      </c>
      <c r="AT512" s="236" t="s">
        <v>179</v>
      </c>
      <c r="AU512" s="236" t="s">
        <v>86</v>
      </c>
      <c r="AY512" s="131" t="s">
        <v>144</v>
      </c>
      <c r="BE512" s="237">
        <f>IF(N512="základní",J512,0)</f>
        <v>0</v>
      </c>
      <c r="BF512" s="237">
        <f>IF(N512="snížená",J512,0)</f>
        <v>0</v>
      </c>
      <c r="BG512" s="237">
        <f>IF(N512="zákl. přenesená",J512,0)</f>
        <v>0</v>
      </c>
      <c r="BH512" s="237">
        <f>IF(N512="sníž. přenesená",J512,0)</f>
        <v>0</v>
      </c>
      <c r="BI512" s="237">
        <f>IF(N512="nulová",J512,0)</f>
        <v>0</v>
      </c>
      <c r="BJ512" s="131" t="s">
        <v>84</v>
      </c>
      <c r="BK512" s="237">
        <f>ROUND(I512*H512,2)</f>
        <v>0</v>
      </c>
      <c r="BL512" s="131" t="s">
        <v>225</v>
      </c>
      <c r="BM512" s="236" t="s">
        <v>922</v>
      </c>
    </row>
    <row r="513" spans="1:65" s="238" customFormat="1" x14ac:dyDescent="0.2">
      <c r="B513" s="239"/>
      <c r="D513" s="240" t="s">
        <v>152</v>
      </c>
      <c r="E513" s="241" t="s">
        <v>1</v>
      </c>
      <c r="F513" s="242" t="s">
        <v>168</v>
      </c>
      <c r="H513" s="243">
        <v>5</v>
      </c>
      <c r="I513" s="80"/>
      <c r="L513" s="239"/>
      <c r="M513" s="244"/>
      <c r="N513" s="245"/>
      <c r="O513" s="245"/>
      <c r="P513" s="245"/>
      <c r="Q513" s="245"/>
      <c r="R513" s="245"/>
      <c r="S513" s="245"/>
      <c r="T513" s="246"/>
      <c r="AT513" s="241" t="s">
        <v>152</v>
      </c>
      <c r="AU513" s="241" t="s">
        <v>86</v>
      </c>
      <c r="AV513" s="238" t="s">
        <v>86</v>
      </c>
      <c r="AW513" s="238" t="s">
        <v>32</v>
      </c>
      <c r="AX513" s="238" t="s">
        <v>84</v>
      </c>
      <c r="AY513" s="241" t="s">
        <v>144</v>
      </c>
    </row>
    <row r="514" spans="1:65" s="144" customFormat="1" ht="14.4" customHeight="1" x14ac:dyDescent="0.2">
      <c r="A514" s="141"/>
      <c r="B514" s="142"/>
      <c r="C514" s="262" t="s">
        <v>923</v>
      </c>
      <c r="D514" s="262" t="s">
        <v>179</v>
      </c>
      <c r="E514" s="263" t="s">
        <v>924</v>
      </c>
      <c r="F514" s="264" t="s">
        <v>925</v>
      </c>
      <c r="G514" s="265" t="s">
        <v>207</v>
      </c>
      <c r="H514" s="266">
        <v>5</v>
      </c>
      <c r="I514" s="83"/>
      <c r="J514" s="267">
        <f>ROUND(I514*H514,2)</f>
        <v>0</v>
      </c>
      <c r="K514" s="268"/>
      <c r="L514" s="269"/>
      <c r="M514" s="270" t="s">
        <v>1</v>
      </c>
      <c r="N514" s="271" t="s">
        <v>41</v>
      </c>
      <c r="O514" s="233"/>
      <c r="P514" s="234">
        <f>O514*H514</f>
        <v>0</v>
      </c>
      <c r="Q514" s="234">
        <v>1.4E-2</v>
      </c>
      <c r="R514" s="234">
        <f>Q514*H514</f>
        <v>7.0000000000000007E-2</v>
      </c>
      <c r="S514" s="234">
        <v>0</v>
      </c>
      <c r="T514" s="235">
        <f>S514*H514</f>
        <v>0</v>
      </c>
      <c r="U514" s="141"/>
      <c r="V514" s="141"/>
      <c r="W514" s="141"/>
      <c r="X514" s="141"/>
      <c r="Y514" s="141"/>
      <c r="Z514" s="141"/>
      <c r="AA514" s="141"/>
      <c r="AB514" s="141"/>
      <c r="AC514" s="141"/>
      <c r="AD514" s="141"/>
      <c r="AE514" s="141"/>
      <c r="AR514" s="236" t="s">
        <v>293</v>
      </c>
      <c r="AT514" s="236" t="s">
        <v>179</v>
      </c>
      <c r="AU514" s="236" t="s">
        <v>86</v>
      </c>
      <c r="AY514" s="131" t="s">
        <v>144</v>
      </c>
      <c r="BE514" s="237">
        <f>IF(N514="základní",J514,0)</f>
        <v>0</v>
      </c>
      <c r="BF514" s="237">
        <f>IF(N514="snížená",J514,0)</f>
        <v>0</v>
      </c>
      <c r="BG514" s="237">
        <f>IF(N514="zákl. přenesená",J514,0)</f>
        <v>0</v>
      </c>
      <c r="BH514" s="237">
        <f>IF(N514="sníž. přenesená",J514,0)</f>
        <v>0</v>
      </c>
      <c r="BI514" s="237">
        <f>IF(N514="nulová",J514,0)</f>
        <v>0</v>
      </c>
      <c r="BJ514" s="131" t="s">
        <v>84</v>
      </c>
      <c r="BK514" s="237">
        <f>ROUND(I514*H514,2)</f>
        <v>0</v>
      </c>
      <c r="BL514" s="131" t="s">
        <v>225</v>
      </c>
      <c r="BM514" s="236" t="s">
        <v>926</v>
      </c>
    </row>
    <row r="515" spans="1:65" s="238" customFormat="1" x14ac:dyDescent="0.2">
      <c r="B515" s="239"/>
      <c r="D515" s="240" t="s">
        <v>152</v>
      </c>
      <c r="E515" s="241" t="s">
        <v>1</v>
      </c>
      <c r="F515" s="242" t="s">
        <v>168</v>
      </c>
      <c r="H515" s="243">
        <v>5</v>
      </c>
      <c r="I515" s="80"/>
      <c r="L515" s="239"/>
      <c r="M515" s="244"/>
      <c r="N515" s="245"/>
      <c r="O515" s="245"/>
      <c r="P515" s="245"/>
      <c r="Q515" s="245"/>
      <c r="R515" s="245"/>
      <c r="S515" s="245"/>
      <c r="T515" s="246"/>
      <c r="AT515" s="241" t="s">
        <v>152</v>
      </c>
      <c r="AU515" s="241" t="s">
        <v>86</v>
      </c>
      <c r="AV515" s="238" t="s">
        <v>86</v>
      </c>
      <c r="AW515" s="238" t="s">
        <v>32</v>
      </c>
      <c r="AX515" s="238" t="s">
        <v>84</v>
      </c>
      <c r="AY515" s="241" t="s">
        <v>144</v>
      </c>
    </row>
    <row r="516" spans="1:65" s="144" customFormat="1" ht="21.6" customHeight="1" x14ac:dyDescent="0.2">
      <c r="A516" s="141"/>
      <c r="B516" s="142"/>
      <c r="C516" s="224" t="s">
        <v>927</v>
      </c>
      <c r="D516" s="224" t="s">
        <v>146</v>
      </c>
      <c r="E516" s="225" t="s">
        <v>928</v>
      </c>
      <c r="F516" s="226" t="s">
        <v>929</v>
      </c>
      <c r="G516" s="227" t="s">
        <v>454</v>
      </c>
      <c r="H516" s="228">
        <v>76</v>
      </c>
      <c r="I516" s="79"/>
      <c r="J516" s="229">
        <f>ROUND(I516*H516,2)</f>
        <v>0</v>
      </c>
      <c r="K516" s="230"/>
      <c r="L516" s="142"/>
      <c r="M516" s="231" t="s">
        <v>1</v>
      </c>
      <c r="N516" s="232" t="s">
        <v>41</v>
      </c>
      <c r="O516" s="233"/>
      <c r="P516" s="234">
        <f>O516*H516</f>
        <v>0</v>
      </c>
      <c r="Q516" s="234">
        <v>9.0000000000000006E-5</v>
      </c>
      <c r="R516" s="234">
        <f>Q516*H516</f>
        <v>6.8400000000000006E-3</v>
      </c>
      <c r="S516" s="234">
        <v>0</v>
      </c>
      <c r="T516" s="235">
        <f>S516*H516</f>
        <v>0</v>
      </c>
      <c r="U516" s="141"/>
      <c r="V516" s="141"/>
      <c r="W516" s="141"/>
      <c r="X516" s="141"/>
      <c r="Y516" s="141"/>
      <c r="Z516" s="141"/>
      <c r="AA516" s="141"/>
      <c r="AB516" s="141"/>
      <c r="AC516" s="141"/>
      <c r="AD516" s="141"/>
      <c r="AE516" s="141"/>
      <c r="AR516" s="236" t="s">
        <v>225</v>
      </c>
      <c r="AT516" s="236" t="s">
        <v>146</v>
      </c>
      <c r="AU516" s="236" t="s">
        <v>86</v>
      </c>
      <c r="AY516" s="131" t="s">
        <v>144</v>
      </c>
      <c r="BE516" s="237">
        <f>IF(N516="základní",J516,0)</f>
        <v>0</v>
      </c>
      <c r="BF516" s="237">
        <f>IF(N516="snížená",J516,0)</f>
        <v>0</v>
      </c>
      <c r="BG516" s="237">
        <f>IF(N516="zákl. přenesená",J516,0)</f>
        <v>0</v>
      </c>
      <c r="BH516" s="237">
        <f>IF(N516="sníž. přenesená",J516,0)</f>
        <v>0</v>
      </c>
      <c r="BI516" s="237">
        <f>IF(N516="nulová",J516,0)</f>
        <v>0</v>
      </c>
      <c r="BJ516" s="131" t="s">
        <v>84</v>
      </c>
      <c r="BK516" s="237">
        <f>ROUND(I516*H516,2)</f>
        <v>0</v>
      </c>
      <c r="BL516" s="131" t="s">
        <v>225</v>
      </c>
      <c r="BM516" s="236" t="s">
        <v>930</v>
      </c>
    </row>
    <row r="517" spans="1:65" s="238" customFormat="1" x14ac:dyDescent="0.2">
      <c r="B517" s="239"/>
      <c r="D517" s="240" t="s">
        <v>152</v>
      </c>
      <c r="E517" s="241" t="s">
        <v>1</v>
      </c>
      <c r="F517" s="242" t="s">
        <v>723</v>
      </c>
      <c r="H517" s="243">
        <v>66</v>
      </c>
      <c r="I517" s="80"/>
      <c r="L517" s="239"/>
      <c r="M517" s="244"/>
      <c r="N517" s="245"/>
      <c r="O517" s="245"/>
      <c r="P517" s="245"/>
      <c r="Q517" s="245"/>
      <c r="R517" s="245"/>
      <c r="S517" s="245"/>
      <c r="T517" s="246"/>
      <c r="AT517" s="241" t="s">
        <v>152</v>
      </c>
      <c r="AU517" s="241" t="s">
        <v>86</v>
      </c>
      <c r="AV517" s="238" t="s">
        <v>86</v>
      </c>
      <c r="AW517" s="238" t="s">
        <v>32</v>
      </c>
      <c r="AX517" s="238" t="s">
        <v>76</v>
      </c>
      <c r="AY517" s="241" t="s">
        <v>144</v>
      </c>
    </row>
    <row r="518" spans="1:65" s="238" customFormat="1" x14ac:dyDescent="0.2">
      <c r="B518" s="239"/>
      <c r="D518" s="240" t="s">
        <v>152</v>
      </c>
      <c r="E518" s="241" t="s">
        <v>1</v>
      </c>
      <c r="F518" s="242" t="s">
        <v>724</v>
      </c>
      <c r="H518" s="243">
        <v>10</v>
      </c>
      <c r="I518" s="80"/>
      <c r="L518" s="239"/>
      <c r="M518" s="244"/>
      <c r="N518" s="245"/>
      <c r="O518" s="245"/>
      <c r="P518" s="245"/>
      <c r="Q518" s="245"/>
      <c r="R518" s="245"/>
      <c r="S518" s="245"/>
      <c r="T518" s="246"/>
      <c r="AT518" s="241" t="s">
        <v>152</v>
      </c>
      <c r="AU518" s="241" t="s">
        <v>86</v>
      </c>
      <c r="AV518" s="238" t="s">
        <v>86</v>
      </c>
      <c r="AW518" s="238" t="s">
        <v>32</v>
      </c>
      <c r="AX518" s="238" t="s">
        <v>76</v>
      </c>
      <c r="AY518" s="241" t="s">
        <v>144</v>
      </c>
    </row>
    <row r="519" spans="1:65" s="247" customFormat="1" x14ac:dyDescent="0.2">
      <c r="B519" s="248"/>
      <c r="D519" s="240" t="s">
        <v>152</v>
      </c>
      <c r="E519" s="249" t="s">
        <v>1</v>
      </c>
      <c r="F519" s="250" t="s">
        <v>154</v>
      </c>
      <c r="H519" s="251">
        <v>76</v>
      </c>
      <c r="I519" s="81"/>
      <c r="L519" s="248"/>
      <c r="M519" s="252"/>
      <c r="N519" s="253"/>
      <c r="O519" s="253"/>
      <c r="P519" s="253"/>
      <c r="Q519" s="253"/>
      <c r="R519" s="253"/>
      <c r="S519" s="253"/>
      <c r="T519" s="254"/>
      <c r="AT519" s="249" t="s">
        <v>152</v>
      </c>
      <c r="AU519" s="249" t="s">
        <v>86</v>
      </c>
      <c r="AV519" s="247" t="s">
        <v>150</v>
      </c>
      <c r="AW519" s="247" t="s">
        <v>32</v>
      </c>
      <c r="AX519" s="247" t="s">
        <v>84</v>
      </c>
      <c r="AY519" s="249" t="s">
        <v>144</v>
      </c>
    </row>
    <row r="520" spans="1:65" s="144" customFormat="1" ht="14.4" customHeight="1" x14ac:dyDescent="0.2">
      <c r="A520" s="141"/>
      <c r="B520" s="142"/>
      <c r="C520" s="262" t="s">
        <v>931</v>
      </c>
      <c r="D520" s="262" t="s">
        <v>179</v>
      </c>
      <c r="E520" s="263" t="s">
        <v>932</v>
      </c>
      <c r="F520" s="264" t="s">
        <v>933</v>
      </c>
      <c r="G520" s="265" t="s">
        <v>207</v>
      </c>
      <c r="H520" s="266">
        <v>76</v>
      </c>
      <c r="I520" s="83"/>
      <c r="J520" s="267">
        <f>ROUND(I520*H520,2)</f>
        <v>0</v>
      </c>
      <c r="K520" s="268"/>
      <c r="L520" s="269"/>
      <c r="M520" s="270" t="s">
        <v>1</v>
      </c>
      <c r="N520" s="271" t="s">
        <v>41</v>
      </c>
      <c r="O520" s="233"/>
      <c r="P520" s="234">
        <f>O520*H520</f>
        <v>0</v>
      </c>
      <c r="Q520" s="234">
        <v>2.1000000000000001E-4</v>
      </c>
      <c r="R520" s="234">
        <f>Q520*H520</f>
        <v>1.5960000000000002E-2</v>
      </c>
      <c r="S520" s="234">
        <v>0</v>
      </c>
      <c r="T520" s="235">
        <f>S520*H520</f>
        <v>0</v>
      </c>
      <c r="U520" s="141"/>
      <c r="V520" s="141"/>
      <c r="W520" s="141"/>
      <c r="X520" s="141"/>
      <c r="Y520" s="141"/>
      <c r="Z520" s="141"/>
      <c r="AA520" s="141"/>
      <c r="AB520" s="141"/>
      <c r="AC520" s="141"/>
      <c r="AD520" s="141"/>
      <c r="AE520" s="141"/>
      <c r="AR520" s="236" t="s">
        <v>293</v>
      </c>
      <c r="AT520" s="236" t="s">
        <v>179</v>
      </c>
      <c r="AU520" s="236" t="s">
        <v>86</v>
      </c>
      <c r="AY520" s="131" t="s">
        <v>144</v>
      </c>
      <c r="BE520" s="237">
        <f>IF(N520="základní",J520,0)</f>
        <v>0</v>
      </c>
      <c r="BF520" s="237">
        <f>IF(N520="snížená",J520,0)</f>
        <v>0</v>
      </c>
      <c r="BG520" s="237">
        <f>IF(N520="zákl. přenesená",J520,0)</f>
        <v>0</v>
      </c>
      <c r="BH520" s="237">
        <f>IF(N520="sníž. přenesená",J520,0)</f>
        <v>0</v>
      </c>
      <c r="BI520" s="237">
        <f>IF(N520="nulová",J520,0)</f>
        <v>0</v>
      </c>
      <c r="BJ520" s="131" t="s">
        <v>84</v>
      </c>
      <c r="BK520" s="237">
        <f>ROUND(I520*H520,2)</f>
        <v>0</v>
      </c>
      <c r="BL520" s="131" t="s">
        <v>225</v>
      </c>
      <c r="BM520" s="236" t="s">
        <v>934</v>
      </c>
    </row>
    <row r="521" spans="1:65" s="238" customFormat="1" x14ac:dyDescent="0.2">
      <c r="B521" s="239"/>
      <c r="D521" s="240" t="s">
        <v>152</v>
      </c>
      <c r="E521" s="241" t="s">
        <v>1</v>
      </c>
      <c r="F521" s="242" t="s">
        <v>497</v>
      </c>
      <c r="H521" s="243">
        <v>76</v>
      </c>
      <c r="I521" s="80"/>
      <c r="L521" s="239"/>
      <c r="M521" s="244"/>
      <c r="N521" s="245"/>
      <c r="O521" s="245"/>
      <c r="P521" s="245"/>
      <c r="Q521" s="245"/>
      <c r="R521" s="245"/>
      <c r="S521" s="245"/>
      <c r="T521" s="246"/>
      <c r="AT521" s="241" t="s">
        <v>152</v>
      </c>
      <c r="AU521" s="241" t="s">
        <v>86</v>
      </c>
      <c r="AV521" s="238" t="s">
        <v>86</v>
      </c>
      <c r="AW521" s="238" t="s">
        <v>32</v>
      </c>
      <c r="AX521" s="238" t="s">
        <v>84</v>
      </c>
      <c r="AY521" s="241" t="s">
        <v>144</v>
      </c>
    </row>
    <row r="522" spans="1:65" s="144" customFormat="1" ht="21.6" customHeight="1" x14ac:dyDescent="0.2">
      <c r="A522" s="141"/>
      <c r="B522" s="142"/>
      <c r="C522" s="224" t="s">
        <v>935</v>
      </c>
      <c r="D522" s="224" t="s">
        <v>146</v>
      </c>
      <c r="E522" s="225" t="s">
        <v>936</v>
      </c>
      <c r="F522" s="226" t="s">
        <v>937</v>
      </c>
      <c r="G522" s="227" t="s">
        <v>207</v>
      </c>
      <c r="H522" s="228">
        <v>5</v>
      </c>
      <c r="I522" s="79"/>
      <c r="J522" s="229">
        <f>ROUND(I522*H522,2)</f>
        <v>0</v>
      </c>
      <c r="K522" s="230"/>
      <c r="L522" s="142"/>
      <c r="M522" s="231" t="s">
        <v>1</v>
      </c>
      <c r="N522" s="232" t="s">
        <v>41</v>
      </c>
      <c r="O522" s="233"/>
      <c r="P522" s="234">
        <f>O522*H522</f>
        <v>0</v>
      </c>
      <c r="Q522" s="234">
        <v>1.6000000000000001E-4</v>
      </c>
      <c r="R522" s="234">
        <f>Q522*H522</f>
        <v>8.0000000000000004E-4</v>
      </c>
      <c r="S522" s="234">
        <v>0</v>
      </c>
      <c r="T522" s="235">
        <f>S522*H522</f>
        <v>0</v>
      </c>
      <c r="U522" s="141"/>
      <c r="V522" s="141"/>
      <c r="W522" s="141"/>
      <c r="X522" s="141"/>
      <c r="Y522" s="141"/>
      <c r="Z522" s="141"/>
      <c r="AA522" s="141"/>
      <c r="AB522" s="141"/>
      <c r="AC522" s="141"/>
      <c r="AD522" s="141"/>
      <c r="AE522" s="141"/>
      <c r="AR522" s="236" t="s">
        <v>225</v>
      </c>
      <c r="AT522" s="236" t="s">
        <v>146</v>
      </c>
      <c r="AU522" s="236" t="s">
        <v>86</v>
      </c>
      <c r="AY522" s="131" t="s">
        <v>144</v>
      </c>
      <c r="BE522" s="237">
        <f>IF(N522="základní",J522,0)</f>
        <v>0</v>
      </c>
      <c r="BF522" s="237">
        <f>IF(N522="snížená",J522,0)</f>
        <v>0</v>
      </c>
      <c r="BG522" s="237">
        <f>IF(N522="zákl. přenesená",J522,0)</f>
        <v>0</v>
      </c>
      <c r="BH522" s="237">
        <f>IF(N522="sníž. přenesená",J522,0)</f>
        <v>0</v>
      </c>
      <c r="BI522" s="237">
        <f>IF(N522="nulová",J522,0)</f>
        <v>0</v>
      </c>
      <c r="BJ522" s="131" t="s">
        <v>84</v>
      </c>
      <c r="BK522" s="237">
        <f>ROUND(I522*H522,2)</f>
        <v>0</v>
      </c>
      <c r="BL522" s="131" t="s">
        <v>225</v>
      </c>
      <c r="BM522" s="236" t="s">
        <v>938</v>
      </c>
    </row>
    <row r="523" spans="1:65" s="238" customFormat="1" x14ac:dyDescent="0.2">
      <c r="B523" s="239"/>
      <c r="D523" s="240" t="s">
        <v>152</v>
      </c>
      <c r="E523" s="241" t="s">
        <v>1</v>
      </c>
      <c r="F523" s="242" t="s">
        <v>168</v>
      </c>
      <c r="H523" s="243">
        <v>5</v>
      </c>
      <c r="I523" s="80"/>
      <c r="L523" s="239"/>
      <c r="M523" s="244"/>
      <c r="N523" s="245"/>
      <c r="O523" s="245"/>
      <c r="P523" s="245"/>
      <c r="Q523" s="245"/>
      <c r="R523" s="245"/>
      <c r="S523" s="245"/>
      <c r="T523" s="246"/>
      <c r="AT523" s="241" t="s">
        <v>152</v>
      </c>
      <c r="AU523" s="241" t="s">
        <v>86</v>
      </c>
      <c r="AV523" s="238" t="s">
        <v>86</v>
      </c>
      <c r="AW523" s="238" t="s">
        <v>32</v>
      </c>
      <c r="AX523" s="238" t="s">
        <v>84</v>
      </c>
      <c r="AY523" s="241" t="s">
        <v>144</v>
      </c>
    </row>
    <row r="524" spans="1:65" s="144" customFormat="1" ht="21.6" customHeight="1" x14ac:dyDescent="0.2">
      <c r="A524" s="141"/>
      <c r="B524" s="142"/>
      <c r="C524" s="262" t="s">
        <v>939</v>
      </c>
      <c r="D524" s="262" t="s">
        <v>179</v>
      </c>
      <c r="E524" s="263" t="s">
        <v>940</v>
      </c>
      <c r="F524" s="264" t="s">
        <v>941</v>
      </c>
      <c r="G524" s="265" t="s">
        <v>207</v>
      </c>
      <c r="H524" s="266">
        <v>5</v>
      </c>
      <c r="I524" s="83"/>
      <c r="J524" s="267">
        <f>ROUND(I524*H524,2)</f>
        <v>0</v>
      </c>
      <c r="K524" s="268"/>
      <c r="L524" s="269"/>
      <c r="M524" s="270" t="s">
        <v>1</v>
      </c>
      <c r="N524" s="271" t="s">
        <v>41</v>
      </c>
      <c r="O524" s="233"/>
      <c r="P524" s="234">
        <f>O524*H524</f>
        <v>0</v>
      </c>
      <c r="Q524" s="234">
        <v>1E-3</v>
      </c>
      <c r="R524" s="234">
        <f>Q524*H524</f>
        <v>5.0000000000000001E-3</v>
      </c>
      <c r="S524" s="234">
        <v>0</v>
      </c>
      <c r="T524" s="235">
        <f>S524*H524</f>
        <v>0</v>
      </c>
      <c r="U524" s="141"/>
      <c r="V524" s="141"/>
      <c r="W524" s="141"/>
      <c r="X524" s="141"/>
      <c r="Y524" s="141"/>
      <c r="Z524" s="141"/>
      <c r="AA524" s="141"/>
      <c r="AB524" s="141"/>
      <c r="AC524" s="141"/>
      <c r="AD524" s="141"/>
      <c r="AE524" s="141"/>
      <c r="AR524" s="236" t="s">
        <v>293</v>
      </c>
      <c r="AT524" s="236" t="s">
        <v>179</v>
      </c>
      <c r="AU524" s="236" t="s">
        <v>86</v>
      </c>
      <c r="AY524" s="131" t="s">
        <v>144</v>
      </c>
      <c r="BE524" s="237">
        <f>IF(N524="základní",J524,0)</f>
        <v>0</v>
      </c>
      <c r="BF524" s="237">
        <f>IF(N524="snížená",J524,0)</f>
        <v>0</v>
      </c>
      <c r="BG524" s="237">
        <f>IF(N524="zákl. přenesená",J524,0)</f>
        <v>0</v>
      </c>
      <c r="BH524" s="237">
        <f>IF(N524="sníž. přenesená",J524,0)</f>
        <v>0</v>
      </c>
      <c r="BI524" s="237">
        <f>IF(N524="nulová",J524,0)</f>
        <v>0</v>
      </c>
      <c r="BJ524" s="131" t="s">
        <v>84</v>
      </c>
      <c r="BK524" s="237">
        <f>ROUND(I524*H524,2)</f>
        <v>0</v>
      </c>
      <c r="BL524" s="131" t="s">
        <v>225</v>
      </c>
      <c r="BM524" s="236" t="s">
        <v>942</v>
      </c>
    </row>
    <row r="525" spans="1:65" s="238" customFormat="1" x14ac:dyDescent="0.2">
      <c r="B525" s="239"/>
      <c r="D525" s="240" t="s">
        <v>152</v>
      </c>
      <c r="E525" s="241" t="s">
        <v>1</v>
      </c>
      <c r="F525" s="242" t="s">
        <v>168</v>
      </c>
      <c r="H525" s="243">
        <v>5</v>
      </c>
      <c r="I525" s="80"/>
      <c r="L525" s="239"/>
      <c r="M525" s="244"/>
      <c r="N525" s="245"/>
      <c r="O525" s="245"/>
      <c r="P525" s="245"/>
      <c r="Q525" s="245"/>
      <c r="R525" s="245"/>
      <c r="S525" s="245"/>
      <c r="T525" s="246"/>
      <c r="AT525" s="241" t="s">
        <v>152</v>
      </c>
      <c r="AU525" s="241" t="s">
        <v>86</v>
      </c>
      <c r="AV525" s="238" t="s">
        <v>86</v>
      </c>
      <c r="AW525" s="238" t="s">
        <v>32</v>
      </c>
      <c r="AX525" s="238" t="s">
        <v>84</v>
      </c>
      <c r="AY525" s="241" t="s">
        <v>144</v>
      </c>
    </row>
    <row r="526" spans="1:65" s="144" customFormat="1" ht="21.6" customHeight="1" x14ac:dyDescent="0.2">
      <c r="A526" s="141"/>
      <c r="B526" s="142"/>
      <c r="C526" s="224" t="s">
        <v>943</v>
      </c>
      <c r="D526" s="224" t="s">
        <v>146</v>
      </c>
      <c r="E526" s="225" t="s">
        <v>944</v>
      </c>
      <c r="F526" s="226" t="s">
        <v>945</v>
      </c>
      <c r="G526" s="227" t="s">
        <v>207</v>
      </c>
      <c r="H526" s="228">
        <v>19</v>
      </c>
      <c r="I526" s="79"/>
      <c r="J526" s="229">
        <f>ROUND(I526*H526,2)</f>
        <v>0</v>
      </c>
      <c r="K526" s="230"/>
      <c r="L526" s="142"/>
      <c r="M526" s="231" t="s">
        <v>1</v>
      </c>
      <c r="N526" s="232" t="s">
        <v>41</v>
      </c>
      <c r="O526" s="233"/>
      <c r="P526" s="234">
        <f>O526*H526</f>
        <v>0</v>
      </c>
      <c r="Q526" s="234">
        <v>4.0000000000000003E-5</v>
      </c>
      <c r="R526" s="234">
        <f>Q526*H526</f>
        <v>7.6000000000000004E-4</v>
      </c>
      <c r="S526" s="234">
        <v>0</v>
      </c>
      <c r="T526" s="235">
        <f>S526*H526</f>
        <v>0</v>
      </c>
      <c r="U526" s="141"/>
      <c r="V526" s="141"/>
      <c r="W526" s="141"/>
      <c r="X526" s="141"/>
      <c r="Y526" s="141"/>
      <c r="Z526" s="141"/>
      <c r="AA526" s="141"/>
      <c r="AB526" s="141"/>
      <c r="AC526" s="141"/>
      <c r="AD526" s="141"/>
      <c r="AE526" s="141"/>
      <c r="AR526" s="236" t="s">
        <v>225</v>
      </c>
      <c r="AT526" s="236" t="s">
        <v>146</v>
      </c>
      <c r="AU526" s="236" t="s">
        <v>86</v>
      </c>
      <c r="AY526" s="131" t="s">
        <v>144</v>
      </c>
      <c r="BE526" s="237">
        <f>IF(N526="základní",J526,0)</f>
        <v>0</v>
      </c>
      <c r="BF526" s="237">
        <f>IF(N526="snížená",J526,0)</f>
        <v>0</v>
      </c>
      <c r="BG526" s="237">
        <f>IF(N526="zákl. přenesená",J526,0)</f>
        <v>0</v>
      </c>
      <c r="BH526" s="237">
        <f>IF(N526="sníž. přenesená",J526,0)</f>
        <v>0</v>
      </c>
      <c r="BI526" s="237">
        <f>IF(N526="nulová",J526,0)</f>
        <v>0</v>
      </c>
      <c r="BJ526" s="131" t="s">
        <v>84</v>
      </c>
      <c r="BK526" s="237">
        <f>ROUND(I526*H526,2)</f>
        <v>0</v>
      </c>
      <c r="BL526" s="131" t="s">
        <v>225</v>
      </c>
      <c r="BM526" s="236" t="s">
        <v>946</v>
      </c>
    </row>
    <row r="527" spans="1:65" s="238" customFormat="1" x14ac:dyDescent="0.2">
      <c r="B527" s="239"/>
      <c r="D527" s="240" t="s">
        <v>152</v>
      </c>
      <c r="E527" s="241" t="s">
        <v>1</v>
      </c>
      <c r="F527" s="242" t="s">
        <v>947</v>
      </c>
      <c r="H527" s="243">
        <v>19</v>
      </c>
      <c r="I527" s="80"/>
      <c r="L527" s="239"/>
      <c r="M527" s="244"/>
      <c r="N527" s="245"/>
      <c r="O527" s="245"/>
      <c r="P527" s="245"/>
      <c r="Q527" s="245"/>
      <c r="R527" s="245"/>
      <c r="S527" s="245"/>
      <c r="T527" s="246"/>
      <c r="AT527" s="241" t="s">
        <v>152</v>
      </c>
      <c r="AU527" s="241" t="s">
        <v>86</v>
      </c>
      <c r="AV527" s="238" t="s">
        <v>86</v>
      </c>
      <c r="AW527" s="238" t="s">
        <v>32</v>
      </c>
      <c r="AX527" s="238" t="s">
        <v>84</v>
      </c>
      <c r="AY527" s="241" t="s">
        <v>144</v>
      </c>
    </row>
    <row r="528" spans="1:65" s="144" customFormat="1" ht="43.2" customHeight="1" x14ac:dyDescent="0.2">
      <c r="A528" s="141"/>
      <c r="B528" s="142"/>
      <c r="C528" s="262" t="s">
        <v>948</v>
      </c>
      <c r="D528" s="262" t="s">
        <v>179</v>
      </c>
      <c r="E528" s="263" t="s">
        <v>949</v>
      </c>
      <c r="F528" s="264" t="s">
        <v>950</v>
      </c>
      <c r="G528" s="265" t="s">
        <v>207</v>
      </c>
      <c r="H528" s="266">
        <v>18</v>
      </c>
      <c r="I528" s="83"/>
      <c r="J528" s="267">
        <f>ROUND(I528*H528,2)</f>
        <v>0</v>
      </c>
      <c r="K528" s="268"/>
      <c r="L528" s="269"/>
      <c r="M528" s="270" t="s">
        <v>1</v>
      </c>
      <c r="N528" s="271" t="s">
        <v>41</v>
      </c>
      <c r="O528" s="233"/>
      <c r="P528" s="234">
        <f>O528*H528</f>
        <v>0</v>
      </c>
      <c r="Q528" s="234">
        <v>1.0300000000000001E-3</v>
      </c>
      <c r="R528" s="234">
        <f>Q528*H528</f>
        <v>1.8540000000000001E-2</v>
      </c>
      <c r="S528" s="234">
        <v>0</v>
      </c>
      <c r="T528" s="235">
        <f>S528*H528</f>
        <v>0</v>
      </c>
      <c r="U528" s="141"/>
      <c r="V528" s="141"/>
      <c r="W528" s="141"/>
      <c r="X528" s="141"/>
      <c r="Y528" s="141"/>
      <c r="Z528" s="141"/>
      <c r="AA528" s="141"/>
      <c r="AB528" s="141"/>
      <c r="AC528" s="141"/>
      <c r="AD528" s="141"/>
      <c r="AE528" s="141"/>
      <c r="AR528" s="236" t="s">
        <v>293</v>
      </c>
      <c r="AT528" s="236" t="s">
        <v>179</v>
      </c>
      <c r="AU528" s="236" t="s">
        <v>86</v>
      </c>
      <c r="AY528" s="131" t="s">
        <v>144</v>
      </c>
      <c r="BE528" s="237">
        <f>IF(N528="základní",J528,0)</f>
        <v>0</v>
      </c>
      <c r="BF528" s="237">
        <f>IF(N528="snížená",J528,0)</f>
        <v>0</v>
      </c>
      <c r="BG528" s="237">
        <f>IF(N528="zákl. přenesená",J528,0)</f>
        <v>0</v>
      </c>
      <c r="BH528" s="237">
        <f>IF(N528="sníž. přenesená",J528,0)</f>
        <v>0</v>
      </c>
      <c r="BI528" s="237">
        <f>IF(N528="nulová",J528,0)</f>
        <v>0</v>
      </c>
      <c r="BJ528" s="131" t="s">
        <v>84</v>
      </c>
      <c r="BK528" s="237">
        <f>ROUND(I528*H528,2)</f>
        <v>0</v>
      </c>
      <c r="BL528" s="131" t="s">
        <v>225</v>
      </c>
      <c r="BM528" s="236" t="s">
        <v>951</v>
      </c>
    </row>
    <row r="529" spans="1:65" s="238" customFormat="1" x14ac:dyDescent="0.2">
      <c r="B529" s="239"/>
      <c r="D529" s="240" t="s">
        <v>152</v>
      </c>
      <c r="E529" s="241" t="s">
        <v>1</v>
      </c>
      <c r="F529" s="242" t="s">
        <v>894</v>
      </c>
      <c r="H529" s="243">
        <v>18</v>
      </c>
      <c r="I529" s="80"/>
      <c r="L529" s="239"/>
      <c r="M529" s="244"/>
      <c r="N529" s="245"/>
      <c r="O529" s="245"/>
      <c r="P529" s="245"/>
      <c r="Q529" s="245"/>
      <c r="R529" s="245"/>
      <c r="S529" s="245"/>
      <c r="T529" s="246"/>
      <c r="AT529" s="241" t="s">
        <v>152</v>
      </c>
      <c r="AU529" s="241" t="s">
        <v>86</v>
      </c>
      <c r="AV529" s="238" t="s">
        <v>86</v>
      </c>
      <c r="AW529" s="238" t="s">
        <v>32</v>
      </c>
      <c r="AX529" s="238" t="s">
        <v>84</v>
      </c>
      <c r="AY529" s="241" t="s">
        <v>144</v>
      </c>
    </row>
    <row r="530" spans="1:65" s="144" customFormat="1" ht="21.6" customHeight="1" x14ac:dyDescent="0.2">
      <c r="A530" s="141"/>
      <c r="B530" s="142"/>
      <c r="C530" s="262" t="s">
        <v>952</v>
      </c>
      <c r="D530" s="262" t="s">
        <v>179</v>
      </c>
      <c r="E530" s="263" t="s">
        <v>953</v>
      </c>
      <c r="F530" s="264" t="s">
        <v>954</v>
      </c>
      <c r="G530" s="265" t="s">
        <v>207</v>
      </c>
      <c r="H530" s="266">
        <v>1</v>
      </c>
      <c r="I530" s="83"/>
      <c r="J530" s="267">
        <f>ROUND(I530*H530,2)</f>
        <v>0</v>
      </c>
      <c r="K530" s="268"/>
      <c r="L530" s="269"/>
      <c r="M530" s="270" t="s">
        <v>1</v>
      </c>
      <c r="N530" s="271" t="s">
        <v>41</v>
      </c>
      <c r="O530" s="233"/>
      <c r="P530" s="234">
        <f>O530*H530</f>
        <v>0</v>
      </c>
      <c r="Q530" s="234">
        <v>2.0400000000000001E-3</v>
      </c>
      <c r="R530" s="234">
        <f>Q530*H530</f>
        <v>2.0400000000000001E-3</v>
      </c>
      <c r="S530" s="234">
        <v>0</v>
      </c>
      <c r="T530" s="235">
        <f>S530*H530</f>
        <v>0</v>
      </c>
      <c r="U530" s="141"/>
      <c r="V530" s="141"/>
      <c r="W530" s="141"/>
      <c r="X530" s="141"/>
      <c r="Y530" s="141"/>
      <c r="Z530" s="141"/>
      <c r="AA530" s="141"/>
      <c r="AB530" s="141"/>
      <c r="AC530" s="141"/>
      <c r="AD530" s="141"/>
      <c r="AE530" s="141"/>
      <c r="AR530" s="236" t="s">
        <v>293</v>
      </c>
      <c r="AT530" s="236" t="s">
        <v>179</v>
      </c>
      <c r="AU530" s="236" t="s">
        <v>86</v>
      </c>
      <c r="AY530" s="131" t="s">
        <v>144</v>
      </c>
      <c r="BE530" s="237">
        <f>IF(N530="základní",J530,0)</f>
        <v>0</v>
      </c>
      <c r="BF530" s="237">
        <f>IF(N530="snížená",J530,0)</f>
        <v>0</v>
      </c>
      <c r="BG530" s="237">
        <f>IF(N530="zákl. přenesená",J530,0)</f>
        <v>0</v>
      </c>
      <c r="BH530" s="237">
        <f>IF(N530="sníž. přenesená",J530,0)</f>
        <v>0</v>
      </c>
      <c r="BI530" s="237">
        <f>IF(N530="nulová",J530,0)</f>
        <v>0</v>
      </c>
      <c r="BJ530" s="131" t="s">
        <v>84</v>
      </c>
      <c r="BK530" s="237">
        <f>ROUND(I530*H530,2)</f>
        <v>0</v>
      </c>
      <c r="BL530" s="131" t="s">
        <v>225</v>
      </c>
      <c r="BM530" s="236" t="s">
        <v>955</v>
      </c>
    </row>
    <row r="531" spans="1:65" s="238" customFormat="1" x14ac:dyDescent="0.2">
      <c r="B531" s="239"/>
      <c r="D531" s="240" t="s">
        <v>152</v>
      </c>
      <c r="E531" s="241" t="s">
        <v>1</v>
      </c>
      <c r="F531" s="242" t="s">
        <v>84</v>
      </c>
      <c r="H531" s="243">
        <v>1</v>
      </c>
      <c r="I531" s="80"/>
      <c r="L531" s="239"/>
      <c r="M531" s="244"/>
      <c r="N531" s="245"/>
      <c r="O531" s="245"/>
      <c r="P531" s="245"/>
      <c r="Q531" s="245"/>
      <c r="R531" s="245"/>
      <c r="S531" s="245"/>
      <c r="T531" s="246"/>
      <c r="AT531" s="241" t="s">
        <v>152</v>
      </c>
      <c r="AU531" s="241" t="s">
        <v>86</v>
      </c>
      <c r="AV531" s="238" t="s">
        <v>86</v>
      </c>
      <c r="AW531" s="238" t="s">
        <v>32</v>
      </c>
      <c r="AX531" s="238" t="s">
        <v>84</v>
      </c>
      <c r="AY531" s="241" t="s">
        <v>144</v>
      </c>
    </row>
    <row r="532" spans="1:65" s="144" customFormat="1" ht="21.6" customHeight="1" x14ac:dyDescent="0.2">
      <c r="A532" s="141"/>
      <c r="B532" s="142"/>
      <c r="C532" s="224" t="s">
        <v>956</v>
      </c>
      <c r="D532" s="224" t="s">
        <v>146</v>
      </c>
      <c r="E532" s="225" t="s">
        <v>957</v>
      </c>
      <c r="F532" s="226" t="s">
        <v>958</v>
      </c>
      <c r="G532" s="227" t="s">
        <v>207</v>
      </c>
      <c r="H532" s="228">
        <v>5</v>
      </c>
      <c r="I532" s="79"/>
      <c r="J532" s="229">
        <f>ROUND(I532*H532,2)</f>
        <v>0</v>
      </c>
      <c r="K532" s="230"/>
      <c r="L532" s="142"/>
      <c r="M532" s="231" t="s">
        <v>1</v>
      </c>
      <c r="N532" s="232" t="s">
        <v>41</v>
      </c>
      <c r="O532" s="233"/>
      <c r="P532" s="234">
        <f>O532*H532</f>
        <v>0</v>
      </c>
      <c r="Q532" s="234">
        <v>1.2999999999999999E-4</v>
      </c>
      <c r="R532" s="234">
        <f>Q532*H532</f>
        <v>6.4999999999999997E-4</v>
      </c>
      <c r="S532" s="234">
        <v>0</v>
      </c>
      <c r="T532" s="235">
        <f>S532*H532</f>
        <v>0</v>
      </c>
      <c r="U532" s="141"/>
      <c r="V532" s="141"/>
      <c r="W532" s="141"/>
      <c r="X532" s="141"/>
      <c r="Y532" s="141"/>
      <c r="Z532" s="141"/>
      <c r="AA532" s="141"/>
      <c r="AB532" s="141"/>
      <c r="AC532" s="141"/>
      <c r="AD532" s="141"/>
      <c r="AE532" s="141"/>
      <c r="AR532" s="236" t="s">
        <v>225</v>
      </c>
      <c r="AT532" s="236" t="s">
        <v>146</v>
      </c>
      <c r="AU532" s="236" t="s">
        <v>86</v>
      </c>
      <c r="AY532" s="131" t="s">
        <v>144</v>
      </c>
      <c r="BE532" s="237">
        <f>IF(N532="základní",J532,0)</f>
        <v>0</v>
      </c>
      <c r="BF532" s="237">
        <f>IF(N532="snížená",J532,0)</f>
        <v>0</v>
      </c>
      <c r="BG532" s="237">
        <f>IF(N532="zákl. přenesená",J532,0)</f>
        <v>0</v>
      </c>
      <c r="BH532" s="237">
        <f>IF(N532="sníž. přenesená",J532,0)</f>
        <v>0</v>
      </c>
      <c r="BI532" s="237">
        <f>IF(N532="nulová",J532,0)</f>
        <v>0</v>
      </c>
      <c r="BJ532" s="131" t="s">
        <v>84</v>
      </c>
      <c r="BK532" s="237">
        <f>ROUND(I532*H532,2)</f>
        <v>0</v>
      </c>
      <c r="BL532" s="131" t="s">
        <v>225</v>
      </c>
      <c r="BM532" s="236" t="s">
        <v>959</v>
      </c>
    </row>
    <row r="533" spans="1:65" s="238" customFormat="1" x14ac:dyDescent="0.2">
      <c r="B533" s="239"/>
      <c r="D533" s="240" t="s">
        <v>152</v>
      </c>
      <c r="E533" s="241" t="s">
        <v>1</v>
      </c>
      <c r="F533" s="242" t="s">
        <v>168</v>
      </c>
      <c r="H533" s="243">
        <v>5</v>
      </c>
      <c r="I533" s="80"/>
      <c r="L533" s="239"/>
      <c r="M533" s="244"/>
      <c r="N533" s="245"/>
      <c r="O533" s="245"/>
      <c r="P533" s="245"/>
      <c r="Q533" s="245"/>
      <c r="R533" s="245"/>
      <c r="S533" s="245"/>
      <c r="T533" s="246"/>
      <c r="AT533" s="241" t="s">
        <v>152</v>
      </c>
      <c r="AU533" s="241" t="s">
        <v>86</v>
      </c>
      <c r="AV533" s="238" t="s">
        <v>86</v>
      </c>
      <c r="AW533" s="238" t="s">
        <v>32</v>
      </c>
      <c r="AX533" s="238" t="s">
        <v>84</v>
      </c>
      <c r="AY533" s="241" t="s">
        <v>144</v>
      </c>
    </row>
    <row r="534" spans="1:65" s="144" customFormat="1" ht="21.6" customHeight="1" x14ac:dyDescent="0.2">
      <c r="A534" s="141"/>
      <c r="B534" s="142"/>
      <c r="C534" s="262" t="s">
        <v>960</v>
      </c>
      <c r="D534" s="262" t="s">
        <v>179</v>
      </c>
      <c r="E534" s="263" t="s">
        <v>961</v>
      </c>
      <c r="F534" s="264" t="s">
        <v>962</v>
      </c>
      <c r="G534" s="265" t="s">
        <v>207</v>
      </c>
      <c r="H534" s="266">
        <v>5</v>
      </c>
      <c r="I534" s="83"/>
      <c r="J534" s="267">
        <f>ROUND(I534*H534,2)</f>
        <v>0</v>
      </c>
      <c r="K534" s="268"/>
      <c r="L534" s="269"/>
      <c r="M534" s="270" t="s">
        <v>1</v>
      </c>
      <c r="N534" s="271" t="s">
        <v>41</v>
      </c>
      <c r="O534" s="233"/>
      <c r="P534" s="234">
        <f>O534*H534</f>
        <v>0</v>
      </c>
      <c r="Q534" s="234">
        <v>3.0500000000000002E-3</v>
      </c>
      <c r="R534" s="234">
        <f>Q534*H534</f>
        <v>1.5250000000000001E-2</v>
      </c>
      <c r="S534" s="234">
        <v>0</v>
      </c>
      <c r="T534" s="235">
        <f>S534*H534</f>
        <v>0</v>
      </c>
      <c r="U534" s="141"/>
      <c r="V534" s="141"/>
      <c r="W534" s="141"/>
      <c r="X534" s="141"/>
      <c r="Y534" s="141"/>
      <c r="Z534" s="141"/>
      <c r="AA534" s="141"/>
      <c r="AB534" s="141"/>
      <c r="AC534" s="141"/>
      <c r="AD534" s="141"/>
      <c r="AE534" s="141"/>
      <c r="AR534" s="236" t="s">
        <v>293</v>
      </c>
      <c r="AT534" s="236" t="s">
        <v>179</v>
      </c>
      <c r="AU534" s="236" t="s">
        <v>86</v>
      </c>
      <c r="AY534" s="131" t="s">
        <v>144</v>
      </c>
      <c r="BE534" s="237">
        <f>IF(N534="základní",J534,0)</f>
        <v>0</v>
      </c>
      <c r="BF534" s="237">
        <f>IF(N534="snížená",J534,0)</f>
        <v>0</v>
      </c>
      <c r="BG534" s="237">
        <f>IF(N534="zákl. přenesená",J534,0)</f>
        <v>0</v>
      </c>
      <c r="BH534" s="237">
        <f>IF(N534="sníž. přenesená",J534,0)</f>
        <v>0</v>
      </c>
      <c r="BI534" s="237">
        <f>IF(N534="nulová",J534,0)</f>
        <v>0</v>
      </c>
      <c r="BJ534" s="131" t="s">
        <v>84</v>
      </c>
      <c r="BK534" s="237">
        <f>ROUND(I534*H534,2)</f>
        <v>0</v>
      </c>
      <c r="BL534" s="131" t="s">
        <v>225</v>
      </c>
      <c r="BM534" s="236" t="s">
        <v>963</v>
      </c>
    </row>
    <row r="535" spans="1:65" s="238" customFormat="1" x14ac:dyDescent="0.2">
      <c r="B535" s="239"/>
      <c r="D535" s="240" t="s">
        <v>152</v>
      </c>
      <c r="E535" s="241" t="s">
        <v>1</v>
      </c>
      <c r="F535" s="242" t="s">
        <v>168</v>
      </c>
      <c r="H535" s="243">
        <v>5</v>
      </c>
      <c r="I535" s="80"/>
      <c r="L535" s="239"/>
      <c r="M535" s="244"/>
      <c r="N535" s="245"/>
      <c r="O535" s="245"/>
      <c r="P535" s="245"/>
      <c r="Q535" s="245"/>
      <c r="R535" s="245"/>
      <c r="S535" s="245"/>
      <c r="T535" s="246"/>
      <c r="AT535" s="241" t="s">
        <v>152</v>
      </c>
      <c r="AU535" s="241" t="s">
        <v>86</v>
      </c>
      <c r="AV535" s="238" t="s">
        <v>86</v>
      </c>
      <c r="AW535" s="238" t="s">
        <v>32</v>
      </c>
      <c r="AX535" s="238" t="s">
        <v>84</v>
      </c>
      <c r="AY535" s="241" t="s">
        <v>144</v>
      </c>
    </row>
    <row r="536" spans="1:65" s="144" customFormat="1" ht="21.6" customHeight="1" x14ac:dyDescent="0.2">
      <c r="A536" s="141"/>
      <c r="B536" s="142"/>
      <c r="C536" s="224" t="s">
        <v>964</v>
      </c>
      <c r="D536" s="224" t="s">
        <v>146</v>
      </c>
      <c r="E536" s="225" t="s">
        <v>965</v>
      </c>
      <c r="F536" s="226" t="s">
        <v>966</v>
      </c>
      <c r="G536" s="227" t="s">
        <v>207</v>
      </c>
      <c r="H536" s="228">
        <v>39</v>
      </c>
      <c r="I536" s="79"/>
      <c r="J536" s="229">
        <f>ROUND(I536*H536,2)</f>
        <v>0</v>
      </c>
      <c r="K536" s="230"/>
      <c r="L536" s="142"/>
      <c r="M536" s="231" t="s">
        <v>1</v>
      </c>
      <c r="N536" s="232" t="s">
        <v>41</v>
      </c>
      <c r="O536" s="233"/>
      <c r="P536" s="234">
        <f>O536*H536</f>
        <v>0</v>
      </c>
      <c r="Q536" s="234">
        <v>1.2E-4</v>
      </c>
      <c r="R536" s="234">
        <f>Q536*H536</f>
        <v>4.6800000000000001E-3</v>
      </c>
      <c r="S536" s="234">
        <v>0</v>
      </c>
      <c r="T536" s="235">
        <f>S536*H536</f>
        <v>0</v>
      </c>
      <c r="U536" s="141"/>
      <c r="V536" s="141"/>
      <c r="W536" s="141"/>
      <c r="X536" s="141"/>
      <c r="Y536" s="141"/>
      <c r="Z536" s="141"/>
      <c r="AA536" s="141"/>
      <c r="AB536" s="141"/>
      <c r="AC536" s="141"/>
      <c r="AD536" s="141"/>
      <c r="AE536" s="141"/>
      <c r="AR536" s="236" t="s">
        <v>225</v>
      </c>
      <c r="AT536" s="236" t="s">
        <v>146</v>
      </c>
      <c r="AU536" s="236" t="s">
        <v>86</v>
      </c>
      <c r="AY536" s="131" t="s">
        <v>144</v>
      </c>
      <c r="BE536" s="237">
        <f>IF(N536="základní",J536,0)</f>
        <v>0</v>
      </c>
      <c r="BF536" s="237">
        <f>IF(N536="snížená",J536,0)</f>
        <v>0</v>
      </c>
      <c r="BG536" s="237">
        <f>IF(N536="zákl. přenesená",J536,0)</f>
        <v>0</v>
      </c>
      <c r="BH536" s="237">
        <f>IF(N536="sníž. přenesená",J536,0)</f>
        <v>0</v>
      </c>
      <c r="BI536" s="237">
        <f>IF(N536="nulová",J536,0)</f>
        <v>0</v>
      </c>
      <c r="BJ536" s="131" t="s">
        <v>84</v>
      </c>
      <c r="BK536" s="237">
        <f>ROUND(I536*H536,2)</f>
        <v>0</v>
      </c>
      <c r="BL536" s="131" t="s">
        <v>225</v>
      </c>
      <c r="BM536" s="236" t="s">
        <v>967</v>
      </c>
    </row>
    <row r="537" spans="1:65" s="238" customFormat="1" x14ac:dyDescent="0.2">
      <c r="B537" s="239"/>
      <c r="D537" s="240" t="s">
        <v>152</v>
      </c>
      <c r="E537" s="241" t="s">
        <v>1</v>
      </c>
      <c r="F537" s="242" t="s">
        <v>327</v>
      </c>
      <c r="H537" s="243">
        <v>39</v>
      </c>
      <c r="I537" s="80"/>
      <c r="L537" s="239"/>
      <c r="M537" s="244"/>
      <c r="N537" s="245"/>
      <c r="O537" s="245"/>
      <c r="P537" s="245"/>
      <c r="Q537" s="245"/>
      <c r="R537" s="245"/>
      <c r="S537" s="245"/>
      <c r="T537" s="246"/>
      <c r="AT537" s="241" t="s">
        <v>152</v>
      </c>
      <c r="AU537" s="241" t="s">
        <v>86</v>
      </c>
      <c r="AV537" s="238" t="s">
        <v>86</v>
      </c>
      <c r="AW537" s="238" t="s">
        <v>32</v>
      </c>
      <c r="AX537" s="238" t="s">
        <v>84</v>
      </c>
      <c r="AY537" s="241" t="s">
        <v>144</v>
      </c>
    </row>
    <row r="538" spans="1:65" s="144" customFormat="1" ht="68.400000000000006" x14ac:dyDescent="0.2">
      <c r="A538" s="141"/>
      <c r="B538" s="142"/>
      <c r="C538" s="272" t="s">
        <v>968</v>
      </c>
      <c r="D538" s="272" t="s">
        <v>179</v>
      </c>
      <c r="E538" s="273" t="s">
        <v>969</v>
      </c>
      <c r="F538" s="274" t="s">
        <v>970</v>
      </c>
      <c r="G538" s="275" t="s">
        <v>207</v>
      </c>
      <c r="H538" s="276">
        <v>4</v>
      </c>
      <c r="I538" s="84"/>
      <c r="J538" s="277">
        <f>ROUND(I538*H538,2)</f>
        <v>0</v>
      </c>
      <c r="K538" s="268"/>
      <c r="L538" s="269"/>
      <c r="M538" s="270" t="s">
        <v>1</v>
      </c>
      <c r="N538" s="271" t="s">
        <v>41</v>
      </c>
      <c r="O538" s="233"/>
      <c r="P538" s="234">
        <f>O538*H538</f>
        <v>0</v>
      </c>
      <c r="Q538" s="234">
        <v>0</v>
      </c>
      <c r="R538" s="234">
        <f>Q538*H538</f>
        <v>0</v>
      </c>
      <c r="S538" s="234">
        <v>0</v>
      </c>
      <c r="T538" s="235">
        <f>S538*H538</f>
        <v>0</v>
      </c>
      <c r="U538" s="141"/>
      <c r="V538" s="141"/>
      <c r="W538" s="141"/>
      <c r="X538" s="141"/>
      <c r="Y538" s="141"/>
      <c r="Z538" s="141"/>
      <c r="AA538" s="141"/>
      <c r="AB538" s="141"/>
      <c r="AC538" s="141"/>
      <c r="AD538" s="141"/>
      <c r="AE538" s="141"/>
      <c r="AR538" s="236" t="s">
        <v>293</v>
      </c>
      <c r="AT538" s="236" t="s">
        <v>179</v>
      </c>
      <c r="AU538" s="236" t="s">
        <v>86</v>
      </c>
      <c r="AY538" s="131" t="s">
        <v>144</v>
      </c>
      <c r="BE538" s="237">
        <f>IF(N538="základní",J538,0)</f>
        <v>0</v>
      </c>
      <c r="BF538" s="237">
        <f>IF(N538="snížená",J538,0)</f>
        <v>0</v>
      </c>
      <c r="BG538" s="237">
        <f>IF(N538="zákl. přenesená",J538,0)</f>
        <v>0</v>
      </c>
      <c r="BH538" s="237">
        <f>IF(N538="sníž. přenesená",J538,0)</f>
        <v>0</v>
      </c>
      <c r="BI538" s="237">
        <f>IF(N538="nulová",J538,0)</f>
        <v>0</v>
      </c>
      <c r="BJ538" s="131" t="s">
        <v>84</v>
      </c>
      <c r="BK538" s="237">
        <f>ROUND(I538*H538,2)</f>
        <v>0</v>
      </c>
      <c r="BL538" s="131" t="s">
        <v>225</v>
      </c>
      <c r="BM538" s="236" t="s">
        <v>971</v>
      </c>
    </row>
    <row r="539" spans="1:65" s="255" customFormat="1" x14ac:dyDescent="0.2">
      <c r="B539" s="256"/>
      <c r="C539" s="295"/>
      <c r="D539" s="279" t="s">
        <v>152</v>
      </c>
      <c r="E539" s="296" t="s">
        <v>1</v>
      </c>
      <c r="F539" s="297" t="s">
        <v>972</v>
      </c>
      <c r="G539" s="295"/>
      <c r="H539" s="296" t="s">
        <v>1</v>
      </c>
      <c r="I539" s="86"/>
      <c r="J539" s="295"/>
      <c r="L539" s="256"/>
      <c r="M539" s="259"/>
      <c r="N539" s="260"/>
      <c r="O539" s="260"/>
      <c r="P539" s="260"/>
      <c r="Q539" s="260"/>
      <c r="R539" s="260"/>
      <c r="S539" s="260"/>
      <c r="T539" s="261"/>
      <c r="AT539" s="257" t="s">
        <v>152</v>
      </c>
      <c r="AU539" s="257" t="s">
        <v>86</v>
      </c>
      <c r="AV539" s="255" t="s">
        <v>84</v>
      </c>
      <c r="AW539" s="255" t="s">
        <v>32</v>
      </c>
      <c r="AX539" s="255" t="s">
        <v>76</v>
      </c>
      <c r="AY539" s="257" t="s">
        <v>144</v>
      </c>
    </row>
    <row r="540" spans="1:65" s="238" customFormat="1" x14ac:dyDescent="0.2">
      <c r="B540" s="239"/>
      <c r="C540" s="278"/>
      <c r="D540" s="279" t="s">
        <v>152</v>
      </c>
      <c r="E540" s="280" t="s">
        <v>1</v>
      </c>
      <c r="F540" s="281" t="s">
        <v>973</v>
      </c>
      <c r="G540" s="278"/>
      <c r="H540" s="282">
        <v>4</v>
      </c>
      <c r="I540" s="85"/>
      <c r="J540" s="278"/>
      <c r="L540" s="239"/>
      <c r="M540" s="244"/>
      <c r="N540" s="245"/>
      <c r="O540" s="245"/>
      <c r="P540" s="245"/>
      <c r="Q540" s="245"/>
      <c r="R540" s="245"/>
      <c r="S540" s="245"/>
      <c r="T540" s="246"/>
      <c r="AT540" s="241" t="s">
        <v>152</v>
      </c>
      <c r="AU540" s="241" t="s">
        <v>86</v>
      </c>
      <c r="AV540" s="238" t="s">
        <v>86</v>
      </c>
      <c r="AW540" s="238" t="s">
        <v>32</v>
      </c>
      <c r="AX540" s="238" t="s">
        <v>84</v>
      </c>
      <c r="AY540" s="241" t="s">
        <v>144</v>
      </c>
    </row>
    <row r="541" spans="1:65" s="144" customFormat="1" ht="68.400000000000006" x14ac:dyDescent="0.2">
      <c r="A541" s="141"/>
      <c r="B541" s="142"/>
      <c r="C541" s="272" t="s">
        <v>974</v>
      </c>
      <c r="D541" s="272" t="s">
        <v>179</v>
      </c>
      <c r="E541" s="273" t="s">
        <v>975</v>
      </c>
      <c r="F541" s="274" t="s">
        <v>976</v>
      </c>
      <c r="G541" s="275" t="s">
        <v>207</v>
      </c>
      <c r="H541" s="276">
        <v>1</v>
      </c>
      <c r="I541" s="84"/>
      <c r="J541" s="277">
        <f>ROUND(I541*H541,2)</f>
        <v>0</v>
      </c>
      <c r="K541" s="268"/>
      <c r="L541" s="269"/>
      <c r="M541" s="270" t="s">
        <v>1</v>
      </c>
      <c r="N541" s="271" t="s">
        <v>41</v>
      </c>
      <c r="O541" s="233"/>
      <c r="P541" s="234">
        <f>O541*H541</f>
        <v>0</v>
      </c>
      <c r="Q541" s="234">
        <v>0</v>
      </c>
      <c r="R541" s="234">
        <f>Q541*H541</f>
        <v>0</v>
      </c>
      <c r="S541" s="234">
        <v>0</v>
      </c>
      <c r="T541" s="235">
        <f>S541*H541</f>
        <v>0</v>
      </c>
      <c r="U541" s="141"/>
      <c r="V541" s="141"/>
      <c r="W541" s="141"/>
      <c r="X541" s="141"/>
      <c r="Y541" s="141"/>
      <c r="Z541" s="141"/>
      <c r="AA541" s="141"/>
      <c r="AB541" s="141"/>
      <c r="AC541" s="141"/>
      <c r="AD541" s="141"/>
      <c r="AE541" s="141"/>
      <c r="AR541" s="236" t="s">
        <v>293</v>
      </c>
      <c r="AT541" s="236" t="s">
        <v>179</v>
      </c>
      <c r="AU541" s="236" t="s">
        <v>86</v>
      </c>
      <c r="AY541" s="131" t="s">
        <v>144</v>
      </c>
      <c r="BE541" s="237">
        <f>IF(N541="základní",J541,0)</f>
        <v>0</v>
      </c>
      <c r="BF541" s="237">
        <f>IF(N541="snížená",J541,0)</f>
        <v>0</v>
      </c>
      <c r="BG541" s="237">
        <f>IF(N541="zákl. přenesená",J541,0)</f>
        <v>0</v>
      </c>
      <c r="BH541" s="237">
        <f>IF(N541="sníž. přenesená",J541,0)</f>
        <v>0</v>
      </c>
      <c r="BI541" s="237">
        <f>IF(N541="nulová",J541,0)</f>
        <v>0</v>
      </c>
      <c r="BJ541" s="131" t="s">
        <v>84</v>
      </c>
      <c r="BK541" s="237">
        <f>ROUND(I541*H541,2)</f>
        <v>0</v>
      </c>
      <c r="BL541" s="131" t="s">
        <v>225</v>
      </c>
      <c r="BM541" s="236" t="s">
        <v>977</v>
      </c>
    </row>
    <row r="542" spans="1:65" s="255" customFormat="1" x14ac:dyDescent="0.2">
      <c r="B542" s="256"/>
      <c r="C542" s="295"/>
      <c r="D542" s="279" t="s">
        <v>152</v>
      </c>
      <c r="E542" s="296" t="s">
        <v>1</v>
      </c>
      <c r="F542" s="297" t="s">
        <v>978</v>
      </c>
      <c r="G542" s="295"/>
      <c r="H542" s="296" t="s">
        <v>1</v>
      </c>
      <c r="I542" s="86"/>
      <c r="J542" s="295"/>
      <c r="L542" s="256"/>
      <c r="M542" s="259"/>
      <c r="N542" s="260"/>
      <c r="O542" s="260"/>
      <c r="P542" s="260"/>
      <c r="Q542" s="260"/>
      <c r="R542" s="260"/>
      <c r="S542" s="260"/>
      <c r="T542" s="261"/>
      <c r="AT542" s="257" t="s">
        <v>152</v>
      </c>
      <c r="AU542" s="257" t="s">
        <v>86</v>
      </c>
      <c r="AV542" s="255" t="s">
        <v>84</v>
      </c>
      <c r="AW542" s="255" t="s">
        <v>32</v>
      </c>
      <c r="AX542" s="255" t="s">
        <v>76</v>
      </c>
      <c r="AY542" s="257" t="s">
        <v>144</v>
      </c>
    </row>
    <row r="543" spans="1:65" s="238" customFormat="1" x14ac:dyDescent="0.2">
      <c r="B543" s="239"/>
      <c r="C543" s="278"/>
      <c r="D543" s="279" t="s">
        <v>152</v>
      </c>
      <c r="E543" s="280" t="s">
        <v>1</v>
      </c>
      <c r="F543" s="281" t="s">
        <v>84</v>
      </c>
      <c r="G543" s="278"/>
      <c r="H543" s="282">
        <v>1</v>
      </c>
      <c r="I543" s="85"/>
      <c r="J543" s="278"/>
      <c r="L543" s="239"/>
      <c r="M543" s="244"/>
      <c r="N543" s="245"/>
      <c r="O543" s="245"/>
      <c r="P543" s="245"/>
      <c r="Q543" s="245"/>
      <c r="R543" s="245"/>
      <c r="S543" s="245"/>
      <c r="T543" s="246"/>
      <c r="AT543" s="241" t="s">
        <v>152</v>
      </c>
      <c r="AU543" s="241" t="s">
        <v>86</v>
      </c>
      <c r="AV543" s="238" t="s">
        <v>86</v>
      </c>
      <c r="AW543" s="238" t="s">
        <v>32</v>
      </c>
      <c r="AX543" s="238" t="s">
        <v>84</v>
      </c>
      <c r="AY543" s="241" t="s">
        <v>144</v>
      </c>
    </row>
    <row r="544" spans="1:65" s="144" customFormat="1" ht="68.400000000000006" x14ac:dyDescent="0.2">
      <c r="A544" s="141"/>
      <c r="B544" s="142"/>
      <c r="C544" s="272" t="s">
        <v>979</v>
      </c>
      <c r="D544" s="272" t="s">
        <v>179</v>
      </c>
      <c r="E544" s="273" t="s">
        <v>980</v>
      </c>
      <c r="F544" s="274" t="s">
        <v>981</v>
      </c>
      <c r="G544" s="275" t="s">
        <v>207</v>
      </c>
      <c r="H544" s="276">
        <v>2</v>
      </c>
      <c r="I544" s="84"/>
      <c r="J544" s="277">
        <f>ROUND(I544*H544,2)</f>
        <v>0</v>
      </c>
      <c r="K544" s="268"/>
      <c r="L544" s="269"/>
      <c r="M544" s="270" t="s">
        <v>1</v>
      </c>
      <c r="N544" s="271" t="s">
        <v>41</v>
      </c>
      <c r="O544" s="233"/>
      <c r="P544" s="234">
        <f>O544*H544</f>
        <v>0</v>
      </c>
      <c r="Q544" s="234">
        <v>0</v>
      </c>
      <c r="R544" s="234">
        <f>Q544*H544</f>
        <v>0</v>
      </c>
      <c r="S544" s="234">
        <v>0</v>
      </c>
      <c r="T544" s="235">
        <f>S544*H544</f>
        <v>0</v>
      </c>
      <c r="U544" s="141"/>
      <c r="V544" s="141"/>
      <c r="W544" s="141"/>
      <c r="X544" s="141"/>
      <c r="Y544" s="141"/>
      <c r="Z544" s="141"/>
      <c r="AA544" s="141"/>
      <c r="AB544" s="141"/>
      <c r="AC544" s="141"/>
      <c r="AD544" s="141"/>
      <c r="AE544" s="141"/>
      <c r="AR544" s="236" t="s">
        <v>293</v>
      </c>
      <c r="AT544" s="236" t="s">
        <v>179</v>
      </c>
      <c r="AU544" s="236" t="s">
        <v>86</v>
      </c>
      <c r="AY544" s="131" t="s">
        <v>144</v>
      </c>
      <c r="BE544" s="237">
        <f>IF(N544="základní",J544,0)</f>
        <v>0</v>
      </c>
      <c r="BF544" s="237">
        <f>IF(N544="snížená",J544,0)</f>
        <v>0</v>
      </c>
      <c r="BG544" s="237">
        <f>IF(N544="zákl. přenesená",J544,0)</f>
        <v>0</v>
      </c>
      <c r="BH544" s="237">
        <f>IF(N544="sníž. přenesená",J544,0)</f>
        <v>0</v>
      </c>
      <c r="BI544" s="237">
        <f>IF(N544="nulová",J544,0)</f>
        <v>0</v>
      </c>
      <c r="BJ544" s="131" t="s">
        <v>84</v>
      </c>
      <c r="BK544" s="237">
        <f>ROUND(I544*H544,2)</f>
        <v>0</v>
      </c>
      <c r="BL544" s="131" t="s">
        <v>225</v>
      </c>
      <c r="BM544" s="236" t="s">
        <v>982</v>
      </c>
    </row>
    <row r="545" spans="1:65" s="255" customFormat="1" x14ac:dyDescent="0.2">
      <c r="B545" s="256"/>
      <c r="C545" s="295"/>
      <c r="D545" s="279" t="s">
        <v>152</v>
      </c>
      <c r="E545" s="296" t="s">
        <v>1</v>
      </c>
      <c r="F545" s="297" t="s">
        <v>983</v>
      </c>
      <c r="G545" s="295"/>
      <c r="H545" s="296" t="s">
        <v>1</v>
      </c>
      <c r="I545" s="86"/>
      <c r="J545" s="295"/>
      <c r="L545" s="256"/>
      <c r="M545" s="259"/>
      <c r="N545" s="260"/>
      <c r="O545" s="260"/>
      <c r="P545" s="260"/>
      <c r="Q545" s="260"/>
      <c r="R545" s="260"/>
      <c r="S545" s="260"/>
      <c r="T545" s="261"/>
      <c r="AT545" s="257" t="s">
        <v>152</v>
      </c>
      <c r="AU545" s="257" t="s">
        <v>86</v>
      </c>
      <c r="AV545" s="255" t="s">
        <v>84</v>
      </c>
      <c r="AW545" s="255" t="s">
        <v>32</v>
      </c>
      <c r="AX545" s="255" t="s">
        <v>76</v>
      </c>
      <c r="AY545" s="257" t="s">
        <v>144</v>
      </c>
    </row>
    <row r="546" spans="1:65" s="238" customFormat="1" x14ac:dyDescent="0.2">
      <c r="B546" s="239"/>
      <c r="C546" s="278"/>
      <c r="D546" s="279" t="s">
        <v>152</v>
      </c>
      <c r="E546" s="280" t="s">
        <v>1</v>
      </c>
      <c r="F546" s="281" t="s">
        <v>229</v>
      </c>
      <c r="G546" s="278"/>
      <c r="H546" s="282">
        <v>2</v>
      </c>
      <c r="I546" s="85"/>
      <c r="J546" s="278"/>
      <c r="L546" s="239"/>
      <c r="M546" s="244"/>
      <c r="N546" s="245"/>
      <c r="O546" s="245"/>
      <c r="P546" s="245"/>
      <c r="Q546" s="245"/>
      <c r="R546" s="245"/>
      <c r="S546" s="245"/>
      <c r="T546" s="246"/>
      <c r="AT546" s="241" t="s">
        <v>152</v>
      </c>
      <c r="AU546" s="241" t="s">
        <v>86</v>
      </c>
      <c r="AV546" s="238" t="s">
        <v>86</v>
      </c>
      <c r="AW546" s="238" t="s">
        <v>32</v>
      </c>
      <c r="AX546" s="238" t="s">
        <v>84</v>
      </c>
      <c r="AY546" s="241" t="s">
        <v>144</v>
      </c>
    </row>
    <row r="547" spans="1:65" s="144" customFormat="1" ht="14.4" customHeight="1" x14ac:dyDescent="0.2">
      <c r="A547" s="141"/>
      <c r="B547" s="142"/>
      <c r="C547" s="272" t="s">
        <v>984</v>
      </c>
      <c r="D547" s="272" t="s">
        <v>179</v>
      </c>
      <c r="E547" s="273" t="s">
        <v>985</v>
      </c>
      <c r="F547" s="274" t="s">
        <v>986</v>
      </c>
      <c r="G547" s="275" t="s">
        <v>207</v>
      </c>
      <c r="H547" s="276">
        <v>39</v>
      </c>
      <c r="I547" s="84"/>
      <c r="J547" s="277">
        <f>ROUND(I547*H547,2)</f>
        <v>0</v>
      </c>
      <c r="K547" s="268"/>
      <c r="L547" s="269"/>
      <c r="M547" s="270" t="s">
        <v>1</v>
      </c>
      <c r="N547" s="271" t="s">
        <v>41</v>
      </c>
      <c r="O547" s="233"/>
      <c r="P547" s="234">
        <f>O547*H547</f>
        <v>0</v>
      </c>
      <c r="Q547" s="234">
        <v>0</v>
      </c>
      <c r="R547" s="234">
        <f>Q547*H547</f>
        <v>0</v>
      </c>
      <c r="S547" s="234">
        <v>0</v>
      </c>
      <c r="T547" s="235">
        <f>S547*H547</f>
        <v>0</v>
      </c>
      <c r="U547" s="141"/>
      <c r="V547" s="141"/>
      <c r="W547" s="141"/>
      <c r="X547" s="141"/>
      <c r="Y547" s="141"/>
      <c r="Z547" s="141"/>
      <c r="AA547" s="141"/>
      <c r="AB547" s="141"/>
      <c r="AC547" s="141"/>
      <c r="AD547" s="141"/>
      <c r="AE547" s="141"/>
      <c r="AR547" s="236" t="s">
        <v>293</v>
      </c>
      <c r="AT547" s="236" t="s">
        <v>179</v>
      </c>
      <c r="AU547" s="236" t="s">
        <v>86</v>
      </c>
      <c r="AY547" s="131" t="s">
        <v>144</v>
      </c>
      <c r="BE547" s="237">
        <f>IF(N547="základní",J547,0)</f>
        <v>0</v>
      </c>
      <c r="BF547" s="237">
        <f>IF(N547="snížená",J547,0)</f>
        <v>0</v>
      </c>
      <c r="BG547" s="237">
        <f>IF(N547="zákl. přenesená",J547,0)</f>
        <v>0</v>
      </c>
      <c r="BH547" s="237">
        <f>IF(N547="sníž. přenesená",J547,0)</f>
        <v>0</v>
      </c>
      <c r="BI547" s="237">
        <f>IF(N547="nulová",J547,0)</f>
        <v>0</v>
      </c>
      <c r="BJ547" s="131" t="s">
        <v>84</v>
      </c>
      <c r="BK547" s="237">
        <f>ROUND(I547*H547,2)</f>
        <v>0</v>
      </c>
      <c r="BL547" s="131" t="s">
        <v>225</v>
      </c>
      <c r="BM547" s="236" t="s">
        <v>987</v>
      </c>
    </row>
    <row r="548" spans="1:65" s="238" customFormat="1" x14ac:dyDescent="0.2">
      <c r="B548" s="239"/>
      <c r="C548" s="278"/>
      <c r="D548" s="279" t="s">
        <v>152</v>
      </c>
      <c r="E548" s="280" t="s">
        <v>1</v>
      </c>
      <c r="F548" s="281" t="s">
        <v>988</v>
      </c>
      <c r="G548" s="278"/>
      <c r="H548" s="282">
        <v>39</v>
      </c>
      <c r="I548" s="85"/>
      <c r="J548" s="278"/>
      <c r="L548" s="239"/>
      <c r="M548" s="244"/>
      <c r="N548" s="245"/>
      <c r="O548" s="245"/>
      <c r="P548" s="245"/>
      <c r="Q548" s="245"/>
      <c r="R548" s="245"/>
      <c r="S548" s="245"/>
      <c r="T548" s="246"/>
      <c r="AT548" s="241" t="s">
        <v>152</v>
      </c>
      <c r="AU548" s="241" t="s">
        <v>86</v>
      </c>
      <c r="AV548" s="238" t="s">
        <v>86</v>
      </c>
      <c r="AW548" s="238" t="s">
        <v>32</v>
      </c>
      <c r="AX548" s="238" t="s">
        <v>84</v>
      </c>
      <c r="AY548" s="241" t="s">
        <v>144</v>
      </c>
    </row>
    <row r="549" spans="1:65" s="144" customFormat="1" ht="32.4" customHeight="1" x14ac:dyDescent="0.2">
      <c r="A549" s="141"/>
      <c r="B549" s="142"/>
      <c r="C549" s="272" t="s">
        <v>989</v>
      </c>
      <c r="D549" s="272" t="s">
        <v>179</v>
      </c>
      <c r="E549" s="273" t="s">
        <v>990</v>
      </c>
      <c r="F549" s="274" t="s">
        <v>991</v>
      </c>
      <c r="G549" s="275" t="s">
        <v>207</v>
      </c>
      <c r="H549" s="276">
        <v>28</v>
      </c>
      <c r="I549" s="84"/>
      <c r="J549" s="277">
        <f>ROUND(I549*H549,2)</f>
        <v>0</v>
      </c>
      <c r="K549" s="268"/>
      <c r="L549" s="269"/>
      <c r="M549" s="270" t="s">
        <v>1</v>
      </c>
      <c r="N549" s="271" t="s">
        <v>41</v>
      </c>
      <c r="O549" s="233"/>
      <c r="P549" s="234">
        <f>O549*H549</f>
        <v>0</v>
      </c>
      <c r="Q549" s="234">
        <v>0</v>
      </c>
      <c r="R549" s="234">
        <f>Q549*H549</f>
        <v>0</v>
      </c>
      <c r="S549" s="234">
        <v>0</v>
      </c>
      <c r="T549" s="235">
        <f>S549*H549</f>
        <v>0</v>
      </c>
      <c r="U549" s="141"/>
      <c r="V549" s="141"/>
      <c r="W549" s="141"/>
      <c r="X549" s="141"/>
      <c r="Y549" s="141"/>
      <c r="Z549" s="141"/>
      <c r="AA549" s="141"/>
      <c r="AB549" s="141"/>
      <c r="AC549" s="141"/>
      <c r="AD549" s="141"/>
      <c r="AE549" s="141"/>
      <c r="AR549" s="236" t="s">
        <v>293</v>
      </c>
      <c r="AT549" s="236" t="s">
        <v>179</v>
      </c>
      <c r="AU549" s="236" t="s">
        <v>86</v>
      </c>
      <c r="AY549" s="131" t="s">
        <v>144</v>
      </c>
      <c r="BE549" s="237">
        <f>IF(N549="základní",J549,0)</f>
        <v>0</v>
      </c>
      <c r="BF549" s="237">
        <f>IF(N549="snížená",J549,0)</f>
        <v>0</v>
      </c>
      <c r="BG549" s="237">
        <f>IF(N549="zákl. přenesená",J549,0)</f>
        <v>0</v>
      </c>
      <c r="BH549" s="237">
        <f>IF(N549="sníž. přenesená",J549,0)</f>
        <v>0</v>
      </c>
      <c r="BI549" s="237">
        <f>IF(N549="nulová",J549,0)</f>
        <v>0</v>
      </c>
      <c r="BJ549" s="131" t="s">
        <v>84</v>
      </c>
      <c r="BK549" s="237">
        <f>ROUND(I549*H549,2)</f>
        <v>0</v>
      </c>
      <c r="BL549" s="131" t="s">
        <v>225</v>
      </c>
      <c r="BM549" s="236" t="s">
        <v>992</v>
      </c>
    </row>
    <row r="550" spans="1:65" s="238" customFormat="1" x14ac:dyDescent="0.2">
      <c r="B550" s="239"/>
      <c r="C550" s="278"/>
      <c r="D550" s="279" t="s">
        <v>152</v>
      </c>
      <c r="E550" s="280" t="s">
        <v>1</v>
      </c>
      <c r="F550" s="281" t="s">
        <v>993</v>
      </c>
      <c r="G550" s="278"/>
      <c r="H550" s="282">
        <v>28</v>
      </c>
      <c r="I550" s="85"/>
      <c r="J550" s="278"/>
      <c r="L550" s="239"/>
      <c r="M550" s="244"/>
      <c r="N550" s="245"/>
      <c r="O550" s="245"/>
      <c r="P550" s="245"/>
      <c r="Q550" s="245"/>
      <c r="R550" s="245"/>
      <c r="S550" s="245"/>
      <c r="T550" s="246"/>
      <c r="AT550" s="241" t="s">
        <v>152</v>
      </c>
      <c r="AU550" s="241" t="s">
        <v>86</v>
      </c>
      <c r="AV550" s="238" t="s">
        <v>86</v>
      </c>
      <c r="AW550" s="238" t="s">
        <v>32</v>
      </c>
      <c r="AX550" s="238" t="s">
        <v>84</v>
      </c>
      <c r="AY550" s="241" t="s">
        <v>144</v>
      </c>
    </row>
    <row r="551" spans="1:65" s="144" customFormat="1" ht="32.4" customHeight="1" x14ac:dyDescent="0.2">
      <c r="A551" s="141"/>
      <c r="B551" s="142"/>
      <c r="C551" s="272" t="s">
        <v>994</v>
      </c>
      <c r="D551" s="272" t="s">
        <v>179</v>
      </c>
      <c r="E551" s="273" t="s">
        <v>995</v>
      </c>
      <c r="F551" s="274" t="s">
        <v>996</v>
      </c>
      <c r="G551" s="275" t="s">
        <v>207</v>
      </c>
      <c r="H551" s="276">
        <v>11</v>
      </c>
      <c r="I551" s="84"/>
      <c r="J551" s="277">
        <f>ROUND(I551*H551,2)</f>
        <v>0</v>
      </c>
      <c r="K551" s="268"/>
      <c r="L551" s="269"/>
      <c r="M551" s="270" t="s">
        <v>1</v>
      </c>
      <c r="N551" s="271" t="s">
        <v>41</v>
      </c>
      <c r="O551" s="233"/>
      <c r="P551" s="234">
        <f>O551*H551</f>
        <v>0</v>
      </c>
      <c r="Q551" s="234">
        <v>0</v>
      </c>
      <c r="R551" s="234">
        <f>Q551*H551</f>
        <v>0</v>
      </c>
      <c r="S551" s="234">
        <v>0</v>
      </c>
      <c r="T551" s="235">
        <f>S551*H551</f>
        <v>0</v>
      </c>
      <c r="U551" s="141"/>
      <c r="V551" s="141"/>
      <c r="W551" s="141"/>
      <c r="X551" s="141"/>
      <c r="Y551" s="141"/>
      <c r="Z551" s="141"/>
      <c r="AA551" s="141"/>
      <c r="AB551" s="141"/>
      <c r="AC551" s="141"/>
      <c r="AD551" s="141"/>
      <c r="AE551" s="141"/>
      <c r="AR551" s="236" t="s">
        <v>293</v>
      </c>
      <c r="AT551" s="236" t="s">
        <v>179</v>
      </c>
      <c r="AU551" s="236" t="s">
        <v>86</v>
      </c>
      <c r="AY551" s="131" t="s">
        <v>144</v>
      </c>
      <c r="BE551" s="237">
        <f>IF(N551="základní",J551,0)</f>
        <v>0</v>
      </c>
      <c r="BF551" s="237">
        <f>IF(N551="snížená",J551,0)</f>
        <v>0</v>
      </c>
      <c r="BG551" s="237">
        <f>IF(N551="zákl. přenesená",J551,0)</f>
        <v>0</v>
      </c>
      <c r="BH551" s="237">
        <f>IF(N551="sníž. přenesená",J551,0)</f>
        <v>0</v>
      </c>
      <c r="BI551" s="237">
        <f>IF(N551="nulová",J551,0)</f>
        <v>0</v>
      </c>
      <c r="BJ551" s="131" t="s">
        <v>84</v>
      </c>
      <c r="BK551" s="237">
        <f>ROUND(I551*H551,2)</f>
        <v>0</v>
      </c>
      <c r="BL551" s="131" t="s">
        <v>225</v>
      </c>
      <c r="BM551" s="236" t="s">
        <v>997</v>
      </c>
    </row>
    <row r="552" spans="1:65" s="238" customFormat="1" x14ac:dyDescent="0.2">
      <c r="B552" s="239"/>
      <c r="C552" s="278"/>
      <c r="D552" s="279" t="s">
        <v>152</v>
      </c>
      <c r="E552" s="280" t="s">
        <v>1</v>
      </c>
      <c r="F552" s="281" t="s">
        <v>998</v>
      </c>
      <c r="G552" s="278"/>
      <c r="H552" s="282">
        <v>11</v>
      </c>
      <c r="I552" s="85"/>
      <c r="J552" s="278"/>
      <c r="L552" s="239"/>
      <c r="M552" s="244"/>
      <c r="N552" s="245"/>
      <c r="O552" s="245"/>
      <c r="P552" s="245"/>
      <c r="Q552" s="245"/>
      <c r="R552" s="245"/>
      <c r="S552" s="245"/>
      <c r="T552" s="246"/>
      <c r="AT552" s="241" t="s">
        <v>152</v>
      </c>
      <c r="AU552" s="241" t="s">
        <v>86</v>
      </c>
      <c r="AV552" s="238" t="s">
        <v>86</v>
      </c>
      <c r="AW552" s="238" t="s">
        <v>32</v>
      </c>
      <c r="AX552" s="238" t="s">
        <v>84</v>
      </c>
      <c r="AY552" s="241" t="s">
        <v>144</v>
      </c>
    </row>
    <row r="553" spans="1:65" s="144" customFormat="1" ht="21.6" customHeight="1" x14ac:dyDescent="0.2">
      <c r="A553" s="141"/>
      <c r="B553" s="142"/>
      <c r="C553" s="272" t="s">
        <v>999</v>
      </c>
      <c r="D553" s="272" t="s">
        <v>179</v>
      </c>
      <c r="E553" s="273" t="s">
        <v>1000</v>
      </c>
      <c r="F553" s="274" t="s">
        <v>1001</v>
      </c>
      <c r="G553" s="275" t="s">
        <v>207</v>
      </c>
      <c r="H553" s="276">
        <v>4</v>
      </c>
      <c r="I553" s="84"/>
      <c r="J553" s="277">
        <f>ROUND(I553*H553,2)</f>
        <v>0</v>
      </c>
      <c r="K553" s="268"/>
      <c r="L553" s="269"/>
      <c r="M553" s="270" t="s">
        <v>1</v>
      </c>
      <c r="N553" s="271" t="s">
        <v>41</v>
      </c>
      <c r="O553" s="233"/>
      <c r="P553" s="234">
        <f>O553*H553</f>
        <v>0</v>
      </c>
      <c r="Q553" s="234">
        <v>0</v>
      </c>
      <c r="R553" s="234">
        <f>Q553*H553</f>
        <v>0</v>
      </c>
      <c r="S553" s="234">
        <v>0</v>
      </c>
      <c r="T553" s="235">
        <f>S553*H553</f>
        <v>0</v>
      </c>
      <c r="U553" s="141"/>
      <c r="V553" s="141"/>
      <c r="W553" s="141"/>
      <c r="X553" s="141"/>
      <c r="Y553" s="141"/>
      <c r="Z553" s="141"/>
      <c r="AA553" s="141"/>
      <c r="AB553" s="141"/>
      <c r="AC553" s="141"/>
      <c r="AD553" s="141"/>
      <c r="AE553" s="141"/>
      <c r="AR553" s="236" t="s">
        <v>293</v>
      </c>
      <c r="AT553" s="236" t="s">
        <v>179</v>
      </c>
      <c r="AU553" s="236" t="s">
        <v>86</v>
      </c>
      <c r="AY553" s="131" t="s">
        <v>144</v>
      </c>
      <c r="BE553" s="237">
        <f>IF(N553="základní",J553,0)</f>
        <v>0</v>
      </c>
      <c r="BF553" s="237">
        <f>IF(N553="snížená",J553,0)</f>
        <v>0</v>
      </c>
      <c r="BG553" s="237">
        <f>IF(N553="zákl. přenesená",J553,0)</f>
        <v>0</v>
      </c>
      <c r="BH553" s="237">
        <f>IF(N553="sníž. přenesená",J553,0)</f>
        <v>0</v>
      </c>
      <c r="BI553" s="237">
        <f>IF(N553="nulová",J553,0)</f>
        <v>0</v>
      </c>
      <c r="BJ553" s="131" t="s">
        <v>84</v>
      </c>
      <c r="BK553" s="237">
        <f>ROUND(I553*H553,2)</f>
        <v>0</v>
      </c>
      <c r="BL553" s="131" t="s">
        <v>225</v>
      </c>
      <c r="BM553" s="236" t="s">
        <v>1002</v>
      </c>
    </row>
    <row r="554" spans="1:65" s="238" customFormat="1" x14ac:dyDescent="0.2">
      <c r="B554" s="239"/>
      <c r="C554" s="278"/>
      <c r="D554" s="279" t="s">
        <v>152</v>
      </c>
      <c r="E554" s="280" t="s">
        <v>1</v>
      </c>
      <c r="F554" s="281" t="s">
        <v>1003</v>
      </c>
      <c r="G554" s="278"/>
      <c r="H554" s="282">
        <v>4</v>
      </c>
      <c r="I554" s="85"/>
      <c r="J554" s="278"/>
      <c r="L554" s="239"/>
      <c r="M554" s="244"/>
      <c r="N554" s="245"/>
      <c r="O554" s="245"/>
      <c r="P554" s="245"/>
      <c r="Q554" s="245"/>
      <c r="R554" s="245"/>
      <c r="S554" s="245"/>
      <c r="T554" s="246"/>
      <c r="AT554" s="241" t="s">
        <v>152</v>
      </c>
      <c r="AU554" s="241" t="s">
        <v>86</v>
      </c>
      <c r="AV554" s="238" t="s">
        <v>86</v>
      </c>
      <c r="AW554" s="238" t="s">
        <v>32</v>
      </c>
      <c r="AX554" s="238" t="s">
        <v>84</v>
      </c>
      <c r="AY554" s="241" t="s">
        <v>144</v>
      </c>
    </row>
    <row r="555" spans="1:65" s="144" customFormat="1" ht="14.4" customHeight="1" x14ac:dyDescent="0.2">
      <c r="A555" s="141"/>
      <c r="B555" s="142"/>
      <c r="C555" s="272" t="s">
        <v>1004</v>
      </c>
      <c r="D555" s="272" t="s">
        <v>179</v>
      </c>
      <c r="E555" s="273" t="s">
        <v>1005</v>
      </c>
      <c r="F555" s="274" t="s">
        <v>1006</v>
      </c>
      <c r="G555" s="275" t="s">
        <v>207</v>
      </c>
      <c r="H555" s="276">
        <v>1</v>
      </c>
      <c r="I555" s="84"/>
      <c r="J555" s="277">
        <f>ROUND(I555*H555,2)</f>
        <v>0</v>
      </c>
      <c r="K555" s="268"/>
      <c r="L555" s="269"/>
      <c r="M555" s="270" t="s">
        <v>1</v>
      </c>
      <c r="N555" s="271" t="s">
        <v>41</v>
      </c>
      <c r="O555" s="233"/>
      <c r="P555" s="234">
        <f>O555*H555</f>
        <v>0</v>
      </c>
      <c r="Q555" s="234">
        <v>0</v>
      </c>
      <c r="R555" s="234">
        <f>Q555*H555</f>
        <v>0</v>
      </c>
      <c r="S555" s="234">
        <v>0</v>
      </c>
      <c r="T555" s="235">
        <f>S555*H555</f>
        <v>0</v>
      </c>
      <c r="U555" s="141"/>
      <c r="V555" s="141"/>
      <c r="W555" s="141"/>
      <c r="X555" s="141"/>
      <c r="Y555" s="141"/>
      <c r="Z555" s="141"/>
      <c r="AA555" s="141"/>
      <c r="AB555" s="141"/>
      <c r="AC555" s="141"/>
      <c r="AD555" s="141"/>
      <c r="AE555" s="141"/>
      <c r="AR555" s="236" t="s">
        <v>293</v>
      </c>
      <c r="AT555" s="236" t="s">
        <v>179</v>
      </c>
      <c r="AU555" s="236" t="s">
        <v>86</v>
      </c>
      <c r="AY555" s="131" t="s">
        <v>144</v>
      </c>
      <c r="BE555" s="237">
        <f>IF(N555="základní",J555,0)</f>
        <v>0</v>
      </c>
      <c r="BF555" s="237">
        <f>IF(N555="snížená",J555,0)</f>
        <v>0</v>
      </c>
      <c r="BG555" s="237">
        <f>IF(N555="zákl. přenesená",J555,0)</f>
        <v>0</v>
      </c>
      <c r="BH555" s="237">
        <f>IF(N555="sníž. přenesená",J555,0)</f>
        <v>0</v>
      </c>
      <c r="BI555" s="237">
        <f>IF(N555="nulová",J555,0)</f>
        <v>0</v>
      </c>
      <c r="BJ555" s="131" t="s">
        <v>84</v>
      </c>
      <c r="BK555" s="237">
        <f>ROUND(I555*H555,2)</f>
        <v>0</v>
      </c>
      <c r="BL555" s="131" t="s">
        <v>225</v>
      </c>
      <c r="BM555" s="236" t="s">
        <v>1007</v>
      </c>
    </row>
    <row r="556" spans="1:65" s="238" customFormat="1" x14ac:dyDescent="0.2">
      <c r="B556" s="239"/>
      <c r="C556" s="278"/>
      <c r="D556" s="279" t="s">
        <v>152</v>
      </c>
      <c r="E556" s="280" t="s">
        <v>1</v>
      </c>
      <c r="F556" s="281" t="s">
        <v>84</v>
      </c>
      <c r="G556" s="278"/>
      <c r="H556" s="282">
        <v>1</v>
      </c>
      <c r="I556" s="85"/>
      <c r="J556" s="278"/>
      <c r="L556" s="239"/>
      <c r="M556" s="244"/>
      <c r="N556" s="245"/>
      <c r="O556" s="245"/>
      <c r="P556" s="245"/>
      <c r="Q556" s="245"/>
      <c r="R556" s="245"/>
      <c r="S556" s="245"/>
      <c r="T556" s="246"/>
      <c r="AT556" s="241" t="s">
        <v>152</v>
      </c>
      <c r="AU556" s="241" t="s">
        <v>86</v>
      </c>
      <c r="AV556" s="238" t="s">
        <v>86</v>
      </c>
      <c r="AW556" s="238" t="s">
        <v>32</v>
      </c>
      <c r="AX556" s="238" t="s">
        <v>84</v>
      </c>
      <c r="AY556" s="241" t="s">
        <v>144</v>
      </c>
    </row>
    <row r="557" spans="1:65" s="144" customFormat="1" ht="14.4" customHeight="1" x14ac:dyDescent="0.2">
      <c r="A557" s="141"/>
      <c r="B557" s="142"/>
      <c r="C557" s="272" t="s">
        <v>1008</v>
      </c>
      <c r="D557" s="272" t="s">
        <v>179</v>
      </c>
      <c r="E557" s="273" t="s">
        <v>1009</v>
      </c>
      <c r="F557" s="274" t="s">
        <v>1010</v>
      </c>
      <c r="G557" s="275" t="s">
        <v>207</v>
      </c>
      <c r="H557" s="276">
        <v>2</v>
      </c>
      <c r="I557" s="84"/>
      <c r="J557" s="277">
        <f>ROUND(I557*H557,2)</f>
        <v>0</v>
      </c>
      <c r="K557" s="268"/>
      <c r="L557" s="269"/>
      <c r="M557" s="270" t="s">
        <v>1</v>
      </c>
      <c r="N557" s="271" t="s">
        <v>41</v>
      </c>
      <c r="O557" s="233"/>
      <c r="P557" s="234">
        <f>O557*H557</f>
        <v>0</v>
      </c>
      <c r="Q557" s="234">
        <v>0</v>
      </c>
      <c r="R557" s="234">
        <f>Q557*H557</f>
        <v>0</v>
      </c>
      <c r="S557" s="234">
        <v>0</v>
      </c>
      <c r="T557" s="235">
        <f>S557*H557</f>
        <v>0</v>
      </c>
      <c r="U557" s="141"/>
      <c r="V557" s="141"/>
      <c r="W557" s="141"/>
      <c r="X557" s="141"/>
      <c r="Y557" s="141"/>
      <c r="Z557" s="141"/>
      <c r="AA557" s="141"/>
      <c r="AB557" s="141"/>
      <c r="AC557" s="141"/>
      <c r="AD557" s="141"/>
      <c r="AE557" s="141"/>
      <c r="AR557" s="236" t="s">
        <v>293</v>
      </c>
      <c r="AT557" s="236" t="s">
        <v>179</v>
      </c>
      <c r="AU557" s="236" t="s">
        <v>86</v>
      </c>
      <c r="AY557" s="131" t="s">
        <v>144</v>
      </c>
      <c r="BE557" s="237">
        <f>IF(N557="základní",J557,0)</f>
        <v>0</v>
      </c>
      <c r="BF557" s="237">
        <f>IF(N557="snížená",J557,0)</f>
        <v>0</v>
      </c>
      <c r="BG557" s="237">
        <f>IF(N557="zákl. přenesená",J557,0)</f>
        <v>0</v>
      </c>
      <c r="BH557" s="237">
        <f>IF(N557="sníž. přenesená",J557,0)</f>
        <v>0</v>
      </c>
      <c r="BI557" s="237">
        <f>IF(N557="nulová",J557,0)</f>
        <v>0</v>
      </c>
      <c r="BJ557" s="131" t="s">
        <v>84</v>
      </c>
      <c r="BK557" s="237">
        <f>ROUND(I557*H557,2)</f>
        <v>0</v>
      </c>
      <c r="BL557" s="131" t="s">
        <v>225</v>
      </c>
      <c r="BM557" s="236" t="s">
        <v>1011</v>
      </c>
    </row>
    <row r="558" spans="1:65" s="238" customFormat="1" x14ac:dyDescent="0.2">
      <c r="B558" s="239"/>
      <c r="C558" s="278"/>
      <c r="D558" s="279" t="s">
        <v>152</v>
      </c>
      <c r="E558" s="280" t="s">
        <v>1</v>
      </c>
      <c r="F558" s="281" t="s">
        <v>229</v>
      </c>
      <c r="G558" s="278"/>
      <c r="H558" s="282">
        <v>2</v>
      </c>
      <c r="I558" s="85"/>
      <c r="J558" s="278"/>
      <c r="L558" s="239"/>
      <c r="M558" s="244"/>
      <c r="N558" s="245"/>
      <c r="O558" s="245"/>
      <c r="P558" s="245"/>
      <c r="Q558" s="245"/>
      <c r="R558" s="245"/>
      <c r="S558" s="245"/>
      <c r="T558" s="246"/>
      <c r="AT558" s="241" t="s">
        <v>152</v>
      </c>
      <c r="AU558" s="241" t="s">
        <v>86</v>
      </c>
      <c r="AV558" s="238" t="s">
        <v>86</v>
      </c>
      <c r="AW558" s="238" t="s">
        <v>32</v>
      </c>
      <c r="AX558" s="238" t="s">
        <v>84</v>
      </c>
      <c r="AY558" s="241" t="s">
        <v>144</v>
      </c>
    </row>
    <row r="559" spans="1:65" s="144" customFormat="1" ht="14.4" customHeight="1" x14ac:dyDescent="0.2">
      <c r="A559" s="141"/>
      <c r="B559" s="142"/>
      <c r="C559" s="272" t="s">
        <v>1012</v>
      </c>
      <c r="D559" s="272" t="s">
        <v>179</v>
      </c>
      <c r="E559" s="273" t="s">
        <v>1013</v>
      </c>
      <c r="F559" s="274" t="s">
        <v>1014</v>
      </c>
      <c r="G559" s="275" t="s">
        <v>207</v>
      </c>
      <c r="H559" s="276">
        <v>1</v>
      </c>
      <c r="I559" s="84"/>
      <c r="J559" s="277">
        <f>ROUND(I559*H559,2)</f>
        <v>0</v>
      </c>
      <c r="K559" s="268"/>
      <c r="L559" s="269"/>
      <c r="M559" s="270" t="s">
        <v>1</v>
      </c>
      <c r="N559" s="271" t="s">
        <v>41</v>
      </c>
      <c r="O559" s="233"/>
      <c r="P559" s="234">
        <f>O559*H559</f>
        <v>0</v>
      </c>
      <c r="Q559" s="234">
        <v>0</v>
      </c>
      <c r="R559" s="234">
        <f>Q559*H559</f>
        <v>0</v>
      </c>
      <c r="S559" s="234">
        <v>0</v>
      </c>
      <c r="T559" s="235">
        <f>S559*H559</f>
        <v>0</v>
      </c>
      <c r="U559" s="141"/>
      <c r="V559" s="141"/>
      <c r="W559" s="141"/>
      <c r="X559" s="141"/>
      <c r="Y559" s="141"/>
      <c r="Z559" s="141"/>
      <c r="AA559" s="141"/>
      <c r="AB559" s="141"/>
      <c r="AC559" s="141"/>
      <c r="AD559" s="141"/>
      <c r="AE559" s="141"/>
      <c r="AR559" s="236" t="s">
        <v>293</v>
      </c>
      <c r="AT559" s="236" t="s">
        <v>179</v>
      </c>
      <c r="AU559" s="236" t="s">
        <v>86</v>
      </c>
      <c r="AY559" s="131" t="s">
        <v>144</v>
      </c>
      <c r="BE559" s="237">
        <f>IF(N559="základní",J559,0)</f>
        <v>0</v>
      </c>
      <c r="BF559" s="237">
        <f>IF(N559="snížená",J559,0)</f>
        <v>0</v>
      </c>
      <c r="BG559" s="237">
        <f>IF(N559="zákl. přenesená",J559,0)</f>
        <v>0</v>
      </c>
      <c r="BH559" s="237">
        <f>IF(N559="sníž. přenesená",J559,0)</f>
        <v>0</v>
      </c>
      <c r="BI559" s="237">
        <f>IF(N559="nulová",J559,0)</f>
        <v>0</v>
      </c>
      <c r="BJ559" s="131" t="s">
        <v>84</v>
      </c>
      <c r="BK559" s="237">
        <f>ROUND(I559*H559,2)</f>
        <v>0</v>
      </c>
      <c r="BL559" s="131" t="s">
        <v>225</v>
      </c>
      <c r="BM559" s="236" t="s">
        <v>1015</v>
      </c>
    </row>
    <row r="560" spans="1:65" s="238" customFormat="1" x14ac:dyDescent="0.2">
      <c r="B560" s="239"/>
      <c r="C560" s="278"/>
      <c r="D560" s="279" t="s">
        <v>152</v>
      </c>
      <c r="E560" s="280" t="s">
        <v>1</v>
      </c>
      <c r="F560" s="281" t="s">
        <v>84</v>
      </c>
      <c r="G560" s="278"/>
      <c r="H560" s="282">
        <v>1</v>
      </c>
      <c r="I560" s="85"/>
      <c r="J560" s="278"/>
      <c r="L560" s="239"/>
      <c r="M560" s="244"/>
      <c r="N560" s="245"/>
      <c r="O560" s="245"/>
      <c r="P560" s="245"/>
      <c r="Q560" s="245"/>
      <c r="R560" s="245"/>
      <c r="S560" s="245"/>
      <c r="T560" s="246"/>
      <c r="AT560" s="241" t="s">
        <v>152</v>
      </c>
      <c r="AU560" s="241" t="s">
        <v>86</v>
      </c>
      <c r="AV560" s="238" t="s">
        <v>86</v>
      </c>
      <c r="AW560" s="238" t="s">
        <v>32</v>
      </c>
      <c r="AX560" s="238" t="s">
        <v>84</v>
      </c>
      <c r="AY560" s="241" t="s">
        <v>144</v>
      </c>
    </row>
    <row r="561" spans="1:65" s="144" customFormat="1" ht="14.4" customHeight="1" x14ac:dyDescent="0.2">
      <c r="A561" s="141"/>
      <c r="B561" s="142"/>
      <c r="C561" s="272" t="s">
        <v>1016</v>
      </c>
      <c r="D561" s="272" t="s">
        <v>179</v>
      </c>
      <c r="E561" s="273" t="s">
        <v>1017</v>
      </c>
      <c r="F561" s="274" t="s">
        <v>1018</v>
      </c>
      <c r="G561" s="275" t="s">
        <v>1019</v>
      </c>
      <c r="H561" s="276">
        <v>50</v>
      </c>
      <c r="I561" s="84"/>
      <c r="J561" s="277">
        <f>ROUND(I561*H561,2)</f>
        <v>0</v>
      </c>
      <c r="K561" s="268"/>
      <c r="L561" s="269"/>
      <c r="M561" s="270" t="s">
        <v>1</v>
      </c>
      <c r="N561" s="271" t="s">
        <v>41</v>
      </c>
      <c r="O561" s="233"/>
      <c r="P561" s="234">
        <f>O561*H561</f>
        <v>0</v>
      </c>
      <c r="Q561" s="234">
        <v>0</v>
      </c>
      <c r="R561" s="234">
        <f>Q561*H561</f>
        <v>0</v>
      </c>
      <c r="S561" s="234">
        <v>0</v>
      </c>
      <c r="T561" s="235">
        <f>S561*H561</f>
        <v>0</v>
      </c>
      <c r="U561" s="141"/>
      <c r="V561" s="141"/>
      <c r="W561" s="141"/>
      <c r="X561" s="141"/>
      <c r="Y561" s="141"/>
      <c r="Z561" s="141"/>
      <c r="AA561" s="141"/>
      <c r="AB561" s="141"/>
      <c r="AC561" s="141"/>
      <c r="AD561" s="141"/>
      <c r="AE561" s="141"/>
      <c r="AR561" s="236" t="s">
        <v>293</v>
      </c>
      <c r="AT561" s="236" t="s">
        <v>179</v>
      </c>
      <c r="AU561" s="236" t="s">
        <v>86</v>
      </c>
      <c r="AY561" s="131" t="s">
        <v>144</v>
      </c>
      <c r="BE561" s="237">
        <f>IF(N561="základní",J561,0)</f>
        <v>0</v>
      </c>
      <c r="BF561" s="237">
        <f>IF(N561="snížená",J561,0)</f>
        <v>0</v>
      </c>
      <c r="BG561" s="237">
        <f>IF(N561="zákl. přenesená",J561,0)</f>
        <v>0</v>
      </c>
      <c r="BH561" s="237">
        <f>IF(N561="sníž. přenesená",J561,0)</f>
        <v>0</v>
      </c>
      <c r="BI561" s="237">
        <f>IF(N561="nulová",J561,0)</f>
        <v>0</v>
      </c>
      <c r="BJ561" s="131" t="s">
        <v>84</v>
      </c>
      <c r="BK561" s="237">
        <f>ROUND(I561*H561,2)</f>
        <v>0</v>
      </c>
      <c r="BL561" s="131" t="s">
        <v>225</v>
      </c>
      <c r="BM561" s="236" t="s">
        <v>1020</v>
      </c>
    </row>
    <row r="562" spans="1:65" s="238" customFormat="1" x14ac:dyDescent="0.2">
      <c r="B562" s="239"/>
      <c r="C562" s="278"/>
      <c r="D562" s="279" t="s">
        <v>152</v>
      </c>
      <c r="E562" s="280" t="s">
        <v>1</v>
      </c>
      <c r="F562" s="281" t="s">
        <v>372</v>
      </c>
      <c r="G562" s="278"/>
      <c r="H562" s="282">
        <v>50</v>
      </c>
      <c r="I562" s="85"/>
      <c r="J562" s="278"/>
      <c r="L562" s="239"/>
      <c r="M562" s="244"/>
      <c r="N562" s="245"/>
      <c r="O562" s="245"/>
      <c r="P562" s="245"/>
      <c r="Q562" s="245"/>
      <c r="R562" s="245"/>
      <c r="S562" s="245"/>
      <c r="T562" s="246"/>
      <c r="AT562" s="241" t="s">
        <v>152</v>
      </c>
      <c r="AU562" s="241" t="s">
        <v>86</v>
      </c>
      <c r="AV562" s="238" t="s">
        <v>86</v>
      </c>
      <c r="AW562" s="238" t="s">
        <v>32</v>
      </c>
      <c r="AX562" s="238" t="s">
        <v>84</v>
      </c>
      <c r="AY562" s="241" t="s">
        <v>144</v>
      </c>
    </row>
    <row r="563" spans="1:65" s="144" customFormat="1" ht="14.4" customHeight="1" x14ac:dyDescent="0.2">
      <c r="A563" s="141"/>
      <c r="B563" s="142"/>
      <c r="C563" s="272" t="s">
        <v>1021</v>
      </c>
      <c r="D563" s="272" t="s">
        <v>179</v>
      </c>
      <c r="E563" s="273" t="s">
        <v>1022</v>
      </c>
      <c r="F563" s="274" t="s">
        <v>1023</v>
      </c>
      <c r="G563" s="275" t="s">
        <v>1024</v>
      </c>
      <c r="H563" s="276">
        <v>5</v>
      </c>
      <c r="I563" s="84"/>
      <c r="J563" s="277">
        <f>ROUND(I563*H563,2)</f>
        <v>0</v>
      </c>
      <c r="K563" s="268"/>
      <c r="L563" s="269"/>
      <c r="M563" s="270" t="s">
        <v>1</v>
      </c>
      <c r="N563" s="271" t="s">
        <v>41</v>
      </c>
      <c r="O563" s="233"/>
      <c r="P563" s="234">
        <f>O563*H563</f>
        <v>0</v>
      </c>
      <c r="Q563" s="234">
        <v>0</v>
      </c>
      <c r="R563" s="234">
        <f>Q563*H563</f>
        <v>0</v>
      </c>
      <c r="S563" s="234">
        <v>0</v>
      </c>
      <c r="T563" s="235">
        <f>S563*H563</f>
        <v>0</v>
      </c>
      <c r="U563" s="141"/>
      <c r="V563" s="141"/>
      <c r="W563" s="141"/>
      <c r="X563" s="141"/>
      <c r="Y563" s="141"/>
      <c r="Z563" s="141"/>
      <c r="AA563" s="141"/>
      <c r="AB563" s="141"/>
      <c r="AC563" s="141"/>
      <c r="AD563" s="141"/>
      <c r="AE563" s="141"/>
      <c r="AR563" s="236" t="s">
        <v>293</v>
      </c>
      <c r="AT563" s="236" t="s">
        <v>179</v>
      </c>
      <c r="AU563" s="236" t="s">
        <v>86</v>
      </c>
      <c r="AY563" s="131" t="s">
        <v>144</v>
      </c>
      <c r="BE563" s="237">
        <f>IF(N563="základní",J563,0)</f>
        <v>0</v>
      </c>
      <c r="BF563" s="237">
        <f>IF(N563="snížená",J563,0)</f>
        <v>0</v>
      </c>
      <c r="BG563" s="237">
        <f>IF(N563="zákl. přenesená",J563,0)</f>
        <v>0</v>
      </c>
      <c r="BH563" s="237">
        <f>IF(N563="sníž. přenesená",J563,0)</f>
        <v>0</v>
      </c>
      <c r="BI563" s="237">
        <f>IF(N563="nulová",J563,0)</f>
        <v>0</v>
      </c>
      <c r="BJ563" s="131" t="s">
        <v>84</v>
      </c>
      <c r="BK563" s="237">
        <f>ROUND(I563*H563,2)</f>
        <v>0</v>
      </c>
      <c r="BL563" s="131" t="s">
        <v>225</v>
      </c>
      <c r="BM563" s="236" t="s">
        <v>1025</v>
      </c>
    </row>
    <row r="564" spans="1:65" s="238" customFormat="1" x14ac:dyDescent="0.2">
      <c r="B564" s="239"/>
      <c r="D564" s="240" t="s">
        <v>152</v>
      </c>
      <c r="E564" s="241" t="s">
        <v>1</v>
      </c>
      <c r="F564" s="242" t="s">
        <v>168</v>
      </c>
      <c r="H564" s="243">
        <v>5</v>
      </c>
      <c r="I564" s="80"/>
      <c r="L564" s="239"/>
      <c r="M564" s="244"/>
      <c r="N564" s="245"/>
      <c r="O564" s="245"/>
      <c r="P564" s="245"/>
      <c r="Q564" s="245"/>
      <c r="R564" s="245"/>
      <c r="S564" s="245"/>
      <c r="T564" s="246"/>
      <c r="AT564" s="241" t="s">
        <v>152</v>
      </c>
      <c r="AU564" s="241" t="s">
        <v>86</v>
      </c>
      <c r="AV564" s="238" t="s">
        <v>86</v>
      </c>
      <c r="AW564" s="238" t="s">
        <v>32</v>
      </c>
      <c r="AX564" s="238" t="s">
        <v>84</v>
      </c>
      <c r="AY564" s="241" t="s">
        <v>144</v>
      </c>
    </row>
    <row r="565" spans="1:65" s="144" customFormat="1" ht="14.4" customHeight="1" x14ac:dyDescent="0.2">
      <c r="A565" s="141"/>
      <c r="B565" s="142"/>
      <c r="C565" s="224" t="s">
        <v>1026</v>
      </c>
      <c r="D565" s="224" t="s">
        <v>146</v>
      </c>
      <c r="E565" s="225" t="s">
        <v>1027</v>
      </c>
      <c r="F565" s="226" t="s">
        <v>1028</v>
      </c>
      <c r="G565" s="227" t="s">
        <v>454</v>
      </c>
      <c r="H565" s="228">
        <v>2</v>
      </c>
      <c r="I565" s="79"/>
      <c r="J565" s="229">
        <f>ROUND(I565*H565,2)</f>
        <v>0</v>
      </c>
      <c r="K565" s="230"/>
      <c r="L565" s="142"/>
      <c r="M565" s="231" t="s">
        <v>1</v>
      </c>
      <c r="N565" s="232" t="s">
        <v>41</v>
      </c>
      <c r="O565" s="233"/>
      <c r="P565" s="234">
        <f>O565*H565</f>
        <v>0</v>
      </c>
      <c r="Q565" s="234">
        <v>4.2471454999999997E-3</v>
      </c>
      <c r="R565" s="234">
        <f>Q565*H565</f>
        <v>8.4942909999999993E-3</v>
      </c>
      <c r="S565" s="234">
        <v>0</v>
      </c>
      <c r="T565" s="235">
        <f>S565*H565</f>
        <v>0</v>
      </c>
      <c r="U565" s="141"/>
      <c r="V565" s="141"/>
      <c r="W565" s="141"/>
      <c r="X565" s="141"/>
      <c r="Y565" s="141"/>
      <c r="Z565" s="141"/>
      <c r="AA565" s="141"/>
      <c r="AB565" s="141"/>
      <c r="AC565" s="141"/>
      <c r="AD565" s="141"/>
      <c r="AE565" s="141"/>
      <c r="AR565" s="236" t="s">
        <v>225</v>
      </c>
      <c r="AT565" s="236" t="s">
        <v>146</v>
      </c>
      <c r="AU565" s="236" t="s">
        <v>86</v>
      </c>
      <c r="AY565" s="131" t="s">
        <v>144</v>
      </c>
      <c r="BE565" s="237">
        <f>IF(N565="základní",J565,0)</f>
        <v>0</v>
      </c>
      <c r="BF565" s="237">
        <f>IF(N565="snížená",J565,0)</f>
        <v>0</v>
      </c>
      <c r="BG565" s="237">
        <f>IF(N565="zákl. přenesená",J565,0)</f>
        <v>0</v>
      </c>
      <c r="BH565" s="237">
        <f>IF(N565="sníž. přenesená",J565,0)</f>
        <v>0</v>
      </c>
      <c r="BI565" s="237">
        <f>IF(N565="nulová",J565,0)</f>
        <v>0</v>
      </c>
      <c r="BJ565" s="131" t="s">
        <v>84</v>
      </c>
      <c r="BK565" s="237">
        <f>ROUND(I565*H565,2)</f>
        <v>0</v>
      </c>
      <c r="BL565" s="131" t="s">
        <v>225</v>
      </c>
      <c r="BM565" s="236" t="s">
        <v>1029</v>
      </c>
    </row>
    <row r="566" spans="1:65" s="238" customFormat="1" x14ac:dyDescent="0.2">
      <c r="B566" s="239"/>
      <c r="D566" s="240" t="s">
        <v>152</v>
      </c>
      <c r="E566" s="241" t="s">
        <v>1</v>
      </c>
      <c r="F566" s="242" t="s">
        <v>86</v>
      </c>
      <c r="H566" s="243">
        <v>2</v>
      </c>
      <c r="I566" s="80"/>
      <c r="L566" s="239"/>
      <c r="M566" s="244"/>
      <c r="N566" s="245"/>
      <c r="O566" s="245"/>
      <c r="P566" s="245"/>
      <c r="Q566" s="245"/>
      <c r="R566" s="245"/>
      <c r="S566" s="245"/>
      <c r="T566" s="246"/>
      <c r="AT566" s="241" t="s">
        <v>152</v>
      </c>
      <c r="AU566" s="241" t="s">
        <v>86</v>
      </c>
      <c r="AV566" s="238" t="s">
        <v>86</v>
      </c>
      <c r="AW566" s="238" t="s">
        <v>32</v>
      </c>
      <c r="AX566" s="238" t="s">
        <v>84</v>
      </c>
      <c r="AY566" s="241" t="s">
        <v>144</v>
      </c>
    </row>
    <row r="567" spans="1:65" s="144" customFormat="1" ht="21.6" customHeight="1" x14ac:dyDescent="0.2">
      <c r="A567" s="141"/>
      <c r="B567" s="142"/>
      <c r="C567" s="224" t="s">
        <v>1030</v>
      </c>
      <c r="D567" s="224" t="s">
        <v>146</v>
      </c>
      <c r="E567" s="225" t="s">
        <v>1031</v>
      </c>
      <c r="F567" s="226" t="s">
        <v>1032</v>
      </c>
      <c r="G567" s="227" t="s">
        <v>182</v>
      </c>
      <c r="H567" s="228">
        <v>1.18</v>
      </c>
      <c r="I567" s="79"/>
      <c r="J567" s="229">
        <f>ROUND(I567*H567,2)</f>
        <v>0</v>
      </c>
      <c r="K567" s="230"/>
      <c r="L567" s="142"/>
      <c r="M567" s="231" t="s">
        <v>1</v>
      </c>
      <c r="N567" s="232" t="s">
        <v>41</v>
      </c>
      <c r="O567" s="233"/>
      <c r="P567" s="234">
        <f>O567*H567</f>
        <v>0</v>
      </c>
      <c r="Q567" s="234">
        <v>0</v>
      </c>
      <c r="R567" s="234">
        <f>Q567*H567</f>
        <v>0</v>
      </c>
      <c r="S567" s="234">
        <v>0</v>
      </c>
      <c r="T567" s="235">
        <f>S567*H567</f>
        <v>0</v>
      </c>
      <c r="U567" s="141"/>
      <c r="V567" s="141"/>
      <c r="W567" s="141"/>
      <c r="X567" s="141"/>
      <c r="Y567" s="141"/>
      <c r="Z567" s="141"/>
      <c r="AA567" s="141"/>
      <c r="AB567" s="141"/>
      <c r="AC567" s="141"/>
      <c r="AD567" s="141"/>
      <c r="AE567" s="141"/>
      <c r="AR567" s="236" t="s">
        <v>225</v>
      </c>
      <c r="AT567" s="236" t="s">
        <v>146</v>
      </c>
      <c r="AU567" s="236" t="s">
        <v>86</v>
      </c>
      <c r="AY567" s="131" t="s">
        <v>144</v>
      </c>
      <c r="BE567" s="237">
        <f>IF(N567="základní",J567,0)</f>
        <v>0</v>
      </c>
      <c r="BF567" s="237">
        <f>IF(N567="snížená",J567,0)</f>
        <v>0</v>
      </c>
      <c r="BG567" s="237">
        <f>IF(N567="zákl. přenesená",J567,0)</f>
        <v>0</v>
      </c>
      <c r="BH567" s="237">
        <f>IF(N567="sníž. přenesená",J567,0)</f>
        <v>0</v>
      </c>
      <c r="BI567" s="237">
        <f>IF(N567="nulová",J567,0)</f>
        <v>0</v>
      </c>
      <c r="BJ567" s="131" t="s">
        <v>84</v>
      </c>
      <c r="BK567" s="237">
        <f>ROUND(I567*H567,2)</f>
        <v>0</v>
      </c>
      <c r="BL567" s="131" t="s">
        <v>225</v>
      </c>
      <c r="BM567" s="236" t="s">
        <v>1033</v>
      </c>
    </row>
    <row r="568" spans="1:65" s="211" customFormat="1" ht="22.8" customHeight="1" x14ac:dyDescent="0.25">
      <c r="B568" s="212"/>
      <c r="D568" s="213" t="s">
        <v>75</v>
      </c>
      <c r="E568" s="222" t="s">
        <v>1034</v>
      </c>
      <c r="F568" s="222" t="s">
        <v>1035</v>
      </c>
      <c r="I568" s="78"/>
      <c r="J568" s="223">
        <f>BK568</f>
        <v>0</v>
      </c>
      <c r="L568" s="212"/>
      <c r="M568" s="216"/>
      <c r="N568" s="217"/>
      <c r="O568" s="217"/>
      <c r="P568" s="218">
        <f>SUM(P569:P577)</f>
        <v>0</v>
      </c>
      <c r="Q568" s="217"/>
      <c r="R568" s="218">
        <f>SUM(R569:R577)</f>
        <v>2.9408764500000004E-2</v>
      </c>
      <c r="S568" s="217"/>
      <c r="T568" s="219">
        <f>SUM(T569:T577)</f>
        <v>0</v>
      </c>
      <c r="AR568" s="213" t="s">
        <v>86</v>
      </c>
      <c r="AT568" s="220" t="s">
        <v>75</v>
      </c>
      <c r="AU568" s="220" t="s">
        <v>84</v>
      </c>
      <c r="AY568" s="213" t="s">
        <v>144</v>
      </c>
      <c r="BK568" s="221">
        <f>SUM(BK569:BK577)</f>
        <v>0</v>
      </c>
    </row>
    <row r="569" spans="1:65" s="144" customFormat="1" ht="32.4" customHeight="1" x14ac:dyDescent="0.2">
      <c r="A569" s="141"/>
      <c r="B569" s="142"/>
      <c r="C569" s="224" t="s">
        <v>1036</v>
      </c>
      <c r="D569" s="224" t="s">
        <v>146</v>
      </c>
      <c r="E569" s="225" t="s">
        <v>1037</v>
      </c>
      <c r="F569" s="226" t="s">
        <v>1038</v>
      </c>
      <c r="G569" s="227" t="s">
        <v>454</v>
      </c>
      <c r="H569" s="228">
        <v>1</v>
      </c>
      <c r="I569" s="79"/>
      <c r="J569" s="229">
        <f>ROUND(I569*H569,2)</f>
        <v>0</v>
      </c>
      <c r="K569" s="230"/>
      <c r="L569" s="142"/>
      <c r="M569" s="231" t="s">
        <v>1</v>
      </c>
      <c r="N569" s="232" t="s">
        <v>41</v>
      </c>
      <c r="O569" s="233"/>
      <c r="P569" s="234">
        <f>O569*H569</f>
        <v>0</v>
      </c>
      <c r="Q569" s="234">
        <v>1.28087645E-2</v>
      </c>
      <c r="R569" s="234">
        <f>Q569*H569</f>
        <v>1.28087645E-2</v>
      </c>
      <c r="S569" s="234">
        <v>0</v>
      </c>
      <c r="T569" s="235">
        <f>S569*H569</f>
        <v>0</v>
      </c>
      <c r="U569" s="141"/>
      <c r="V569" s="141"/>
      <c r="W569" s="141"/>
      <c r="X569" s="141"/>
      <c r="Y569" s="141"/>
      <c r="Z569" s="141"/>
      <c r="AA569" s="141"/>
      <c r="AB569" s="141"/>
      <c r="AC569" s="141"/>
      <c r="AD569" s="141"/>
      <c r="AE569" s="141"/>
      <c r="AR569" s="236" t="s">
        <v>225</v>
      </c>
      <c r="AT569" s="236" t="s">
        <v>146</v>
      </c>
      <c r="AU569" s="236" t="s">
        <v>86</v>
      </c>
      <c r="AY569" s="131" t="s">
        <v>144</v>
      </c>
      <c r="BE569" s="237">
        <f>IF(N569="základní",J569,0)</f>
        <v>0</v>
      </c>
      <c r="BF569" s="237">
        <f>IF(N569="snížená",J569,0)</f>
        <v>0</v>
      </c>
      <c r="BG569" s="237">
        <f>IF(N569="zákl. přenesená",J569,0)</f>
        <v>0</v>
      </c>
      <c r="BH569" s="237">
        <f>IF(N569="sníž. přenesená",J569,0)</f>
        <v>0</v>
      </c>
      <c r="BI569" s="237">
        <f>IF(N569="nulová",J569,0)</f>
        <v>0</v>
      </c>
      <c r="BJ569" s="131" t="s">
        <v>84</v>
      </c>
      <c r="BK569" s="237">
        <f>ROUND(I569*H569,2)</f>
        <v>0</v>
      </c>
      <c r="BL569" s="131" t="s">
        <v>225</v>
      </c>
      <c r="BM569" s="236" t="s">
        <v>1039</v>
      </c>
    </row>
    <row r="570" spans="1:65" s="238" customFormat="1" x14ac:dyDescent="0.2">
      <c r="B570" s="239"/>
      <c r="D570" s="240" t="s">
        <v>152</v>
      </c>
      <c r="E570" s="241" t="s">
        <v>1</v>
      </c>
      <c r="F570" s="242" t="s">
        <v>84</v>
      </c>
      <c r="H570" s="243">
        <v>1</v>
      </c>
      <c r="I570" s="80"/>
      <c r="L570" s="239"/>
      <c r="M570" s="244"/>
      <c r="N570" s="245"/>
      <c r="O570" s="245"/>
      <c r="P570" s="245"/>
      <c r="Q570" s="245"/>
      <c r="R570" s="245"/>
      <c r="S570" s="245"/>
      <c r="T570" s="246"/>
      <c r="AT570" s="241" t="s">
        <v>152</v>
      </c>
      <c r="AU570" s="241" t="s">
        <v>86</v>
      </c>
      <c r="AV570" s="238" t="s">
        <v>86</v>
      </c>
      <c r="AW570" s="238" t="s">
        <v>32</v>
      </c>
      <c r="AX570" s="238" t="s">
        <v>84</v>
      </c>
      <c r="AY570" s="241" t="s">
        <v>144</v>
      </c>
    </row>
    <row r="571" spans="1:65" s="144" customFormat="1" ht="14.4" customHeight="1" x14ac:dyDescent="0.2">
      <c r="A571" s="141"/>
      <c r="B571" s="142"/>
      <c r="C571" s="224" t="s">
        <v>1040</v>
      </c>
      <c r="D571" s="224" t="s">
        <v>146</v>
      </c>
      <c r="E571" s="225" t="s">
        <v>1041</v>
      </c>
      <c r="F571" s="226" t="s">
        <v>1042</v>
      </c>
      <c r="G571" s="227" t="s">
        <v>454</v>
      </c>
      <c r="H571" s="228">
        <v>1</v>
      </c>
      <c r="I571" s="79"/>
      <c r="J571" s="229">
        <f>ROUND(I571*H571,2)</f>
        <v>0</v>
      </c>
      <c r="K571" s="230"/>
      <c r="L571" s="142"/>
      <c r="M571" s="231" t="s">
        <v>1</v>
      </c>
      <c r="N571" s="232" t="s">
        <v>41</v>
      </c>
      <c r="O571" s="233"/>
      <c r="P571" s="234">
        <f>O571*H571</f>
        <v>0</v>
      </c>
      <c r="Q571" s="234">
        <v>1.281E-2</v>
      </c>
      <c r="R571" s="234">
        <f>Q571*H571</f>
        <v>1.281E-2</v>
      </c>
      <c r="S571" s="234">
        <v>0</v>
      </c>
      <c r="T571" s="235">
        <f>S571*H571</f>
        <v>0</v>
      </c>
      <c r="U571" s="141"/>
      <c r="V571" s="141"/>
      <c r="W571" s="141"/>
      <c r="X571" s="141"/>
      <c r="Y571" s="141"/>
      <c r="Z571" s="141"/>
      <c r="AA571" s="141"/>
      <c r="AB571" s="141"/>
      <c r="AC571" s="141"/>
      <c r="AD571" s="141"/>
      <c r="AE571" s="141"/>
      <c r="AR571" s="236" t="s">
        <v>225</v>
      </c>
      <c r="AT571" s="236" t="s">
        <v>146</v>
      </c>
      <c r="AU571" s="236" t="s">
        <v>86</v>
      </c>
      <c r="AY571" s="131" t="s">
        <v>144</v>
      </c>
      <c r="BE571" s="237">
        <f>IF(N571="základní",J571,0)</f>
        <v>0</v>
      </c>
      <c r="BF571" s="237">
        <f>IF(N571="snížená",J571,0)</f>
        <v>0</v>
      </c>
      <c r="BG571" s="237">
        <f>IF(N571="zákl. přenesená",J571,0)</f>
        <v>0</v>
      </c>
      <c r="BH571" s="237">
        <f>IF(N571="sníž. přenesená",J571,0)</f>
        <v>0</v>
      </c>
      <c r="BI571" s="237">
        <f>IF(N571="nulová",J571,0)</f>
        <v>0</v>
      </c>
      <c r="BJ571" s="131" t="s">
        <v>84</v>
      </c>
      <c r="BK571" s="237">
        <f>ROUND(I571*H571,2)</f>
        <v>0</v>
      </c>
      <c r="BL571" s="131" t="s">
        <v>225</v>
      </c>
      <c r="BM571" s="236" t="s">
        <v>1043</v>
      </c>
    </row>
    <row r="572" spans="1:65" s="238" customFormat="1" x14ac:dyDescent="0.2">
      <c r="B572" s="239"/>
      <c r="D572" s="240" t="s">
        <v>152</v>
      </c>
      <c r="E572" s="241" t="s">
        <v>1</v>
      </c>
      <c r="F572" s="242" t="s">
        <v>84</v>
      </c>
      <c r="H572" s="243">
        <v>1</v>
      </c>
      <c r="I572" s="80"/>
      <c r="L572" s="239"/>
      <c r="M572" s="244"/>
      <c r="N572" s="245"/>
      <c r="O572" s="245"/>
      <c r="P572" s="245"/>
      <c r="Q572" s="245"/>
      <c r="R572" s="245"/>
      <c r="S572" s="245"/>
      <c r="T572" s="246"/>
      <c r="AT572" s="241" t="s">
        <v>152</v>
      </c>
      <c r="AU572" s="241" t="s">
        <v>86</v>
      </c>
      <c r="AV572" s="238" t="s">
        <v>86</v>
      </c>
      <c r="AW572" s="238" t="s">
        <v>32</v>
      </c>
      <c r="AX572" s="238" t="s">
        <v>84</v>
      </c>
      <c r="AY572" s="241" t="s">
        <v>144</v>
      </c>
    </row>
    <row r="573" spans="1:65" s="144" customFormat="1" ht="21.6" customHeight="1" x14ac:dyDescent="0.2">
      <c r="A573" s="141"/>
      <c r="B573" s="142"/>
      <c r="C573" s="224" t="s">
        <v>1044</v>
      </c>
      <c r="D573" s="224" t="s">
        <v>146</v>
      </c>
      <c r="E573" s="225" t="s">
        <v>1045</v>
      </c>
      <c r="F573" s="226" t="s">
        <v>1046</v>
      </c>
      <c r="G573" s="227" t="s">
        <v>454</v>
      </c>
      <c r="H573" s="228">
        <v>1</v>
      </c>
      <c r="I573" s="79"/>
      <c r="J573" s="229">
        <f>ROUND(I573*H573,2)</f>
        <v>0</v>
      </c>
      <c r="K573" s="230"/>
      <c r="L573" s="142"/>
      <c r="M573" s="231" t="s">
        <v>1</v>
      </c>
      <c r="N573" s="232" t="s">
        <v>41</v>
      </c>
      <c r="O573" s="233"/>
      <c r="P573" s="234">
        <f>O573*H573</f>
        <v>0</v>
      </c>
      <c r="Q573" s="234">
        <v>1.1900000000000001E-3</v>
      </c>
      <c r="R573" s="234">
        <f>Q573*H573</f>
        <v>1.1900000000000001E-3</v>
      </c>
      <c r="S573" s="234">
        <v>0</v>
      </c>
      <c r="T573" s="235">
        <f>S573*H573</f>
        <v>0</v>
      </c>
      <c r="U573" s="141"/>
      <c r="V573" s="141"/>
      <c r="W573" s="141"/>
      <c r="X573" s="141"/>
      <c r="Y573" s="141"/>
      <c r="Z573" s="141"/>
      <c r="AA573" s="141"/>
      <c r="AB573" s="141"/>
      <c r="AC573" s="141"/>
      <c r="AD573" s="141"/>
      <c r="AE573" s="141"/>
      <c r="AR573" s="236" t="s">
        <v>225</v>
      </c>
      <c r="AT573" s="236" t="s">
        <v>146</v>
      </c>
      <c r="AU573" s="236" t="s">
        <v>86</v>
      </c>
      <c r="AY573" s="131" t="s">
        <v>144</v>
      </c>
      <c r="BE573" s="237">
        <f>IF(N573="základní",J573,0)</f>
        <v>0</v>
      </c>
      <c r="BF573" s="237">
        <f>IF(N573="snížená",J573,0)</f>
        <v>0</v>
      </c>
      <c r="BG573" s="237">
        <f>IF(N573="zákl. přenesená",J573,0)</f>
        <v>0</v>
      </c>
      <c r="BH573" s="237">
        <f>IF(N573="sníž. přenesená",J573,0)</f>
        <v>0</v>
      </c>
      <c r="BI573" s="237">
        <f>IF(N573="nulová",J573,0)</f>
        <v>0</v>
      </c>
      <c r="BJ573" s="131" t="s">
        <v>84</v>
      </c>
      <c r="BK573" s="237">
        <f>ROUND(I573*H573,2)</f>
        <v>0</v>
      </c>
      <c r="BL573" s="131" t="s">
        <v>225</v>
      </c>
      <c r="BM573" s="236" t="s">
        <v>1047</v>
      </c>
    </row>
    <row r="574" spans="1:65" s="238" customFormat="1" x14ac:dyDescent="0.2">
      <c r="B574" s="239"/>
      <c r="D574" s="240" t="s">
        <v>152</v>
      </c>
      <c r="E574" s="241" t="s">
        <v>1</v>
      </c>
      <c r="F574" s="242" t="s">
        <v>84</v>
      </c>
      <c r="H574" s="243">
        <v>1</v>
      </c>
      <c r="I574" s="80"/>
      <c r="L574" s="239"/>
      <c r="M574" s="244"/>
      <c r="N574" s="245"/>
      <c r="O574" s="245"/>
      <c r="P574" s="245"/>
      <c r="Q574" s="245"/>
      <c r="R574" s="245"/>
      <c r="S574" s="245"/>
      <c r="T574" s="246"/>
      <c r="AT574" s="241" t="s">
        <v>152</v>
      </c>
      <c r="AU574" s="241" t="s">
        <v>86</v>
      </c>
      <c r="AV574" s="238" t="s">
        <v>86</v>
      </c>
      <c r="AW574" s="238" t="s">
        <v>32</v>
      </c>
      <c r="AX574" s="238" t="s">
        <v>84</v>
      </c>
      <c r="AY574" s="241" t="s">
        <v>144</v>
      </c>
    </row>
    <row r="575" spans="1:65" s="144" customFormat="1" ht="32.4" customHeight="1" x14ac:dyDescent="0.2">
      <c r="A575" s="141"/>
      <c r="B575" s="142"/>
      <c r="C575" s="262" t="s">
        <v>1048</v>
      </c>
      <c r="D575" s="262" t="s">
        <v>179</v>
      </c>
      <c r="E575" s="263" t="s">
        <v>1049</v>
      </c>
      <c r="F575" s="264" t="s">
        <v>1050</v>
      </c>
      <c r="G575" s="265" t="s">
        <v>207</v>
      </c>
      <c r="H575" s="266">
        <v>1</v>
      </c>
      <c r="I575" s="83"/>
      <c r="J575" s="267">
        <f>ROUND(I575*H575,2)</f>
        <v>0</v>
      </c>
      <c r="K575" s="268"/>
      <c r="L575" s="269"/>
      <c r="M575" s="270" t="s">
        <v>1</v>
      </c>
      <c r="N575" s="271" t="s">
        <v>41</v>
      </c>
      <c r="O575" s="233"/>
      <c r="P575" s="234">
        <f>O575*H575</f>
        <v>0</v>
      </c>
      <c r="Q575" s="234">
        <v>2.5999999999999999E-3</v>
      </c>
      <c r="R575" s="234">
        <f>Q575*H575</f>
        <v>2.5999999999999999E-3</v>
      </c>
      <c r="S575" s="234">
        <v>0</v>
      </c>
      <c r="T575" s="235">
        <f>S575*H575</f>
        <v>0</v>
      </c>
      <c r="U575" s="141"/>
      <c r="V575" s="141"/>
      <c r="W575" s="141"/>
      <c r="X575" s="141"/>
      <c r="Y575" s="141"/>
      <c r="Z575" s="141"/>
      <c r="AA575" s="141"/>
      <c r="AB575" s="141"/>
      <c r="AC575" s="141"/>
      <c r="AD575" s="141"/>
      <c r="AE575" s="141"/>
      <c r="AR575" s="236" t="s">
        <v>293</v>
      </c>
      <c r="AT575" s="236" t="s">
        <v>179</v>
      </c>
      <c r="AU575" s="236" t="s">
        <v>86</v>
      </c>
      <c r="AY575" s="131" t="s">
        <v>144</v>
      </c>
      <c r="BE575" s="237">
        <f>IF(N575="základní",J575,0)</f>
        <v>0</v>
      </c>
      <c r="BF575" s="237">
        <f>IF(N575="snížená",J575,0)</f>
        <v>0</v>
      </c>
      <c r="BG575" s="237">
        <f>IF(N575="zákl. přenesená",J575,0)</f>
        <v>0</v>
      </c>
      <c r="BH575" s="237">
        <f>IF(N575="sníž. přenesená",J575,0)</f>
        <v>0</v>
      </c>
      <c r="BI575" s="237">
        <f>IF(N575="nulová",J575,0)</f>
        <v>0</v>
      </c>
      <c r="BJ575" s="131" t="s">
        <v>84</v>
      </c>
      <c r="BK575" s="237">
        <f>ROUND(I575*H575,2)</f>
        <v>0</v>
      </c>
      <c r="BL575" s="131" t="s">
        <v>225</v>
      </c>
      <c r="BM575" s="236" t="s">
        <v>1051</v>
      </c>
    </row>
    <row r="576" spans="1:65" s="238" customFormat="1" x14ac:dyDescent="0.2">
      <c r="B576" s="239"/>
      <c r="D576" s="240" t="s">
        <v>152</v>
      </c>
      <c r="E576" s="241" t="s">
        <v>1</v>
      </c>
      <c r="F576" s="242" t="s">
        <v>84</v>
      </c>
      <c r="H576" s="243">
        <v>1</v>
      </c>
      <c r="I576" s="80"/>
      <c r="L576" s="239"/>
      <c r="M576" s="244"/>
      <c r="N576" s="245"/>
      <c r="O576" s="245"/>
      <c r="P576" s="245"/>
      <c r="Q576" s="245"/>
      <c r="R576" s="245"/>
      <c r="S576" s="245"/>
      <c r="T576" s="246"/>
      <c r="AT576" s="241" t="s">
        <v>152</v>
      </c>
      <c r="AU576" s="241" t="s">
        <v>86</v>
      </c>
      <c r="AV576" s="238" t="s">
        <v>86</v>
      </c>
      <c r="AW576" s="238" t="s">
        <v>32</v>
      </c>
      <c r="AX576" s="238" t="s">
        <v>84</v>
      </c>
      <c r="AY576" s="241" t="s">
        <v>144</v>
      </c>
    </row>
    <row r="577" spans="1:65" s="144" customFormat="1" ht="21.6" customHeight="1" x14ac:dyDescent="0.2">
      <c r="A577" s="141"/>
      <c r="B577" s="142"/>
      <c r="C577" s="224" t="s">
        <v>1052</v>
      </c>
      <c r="D577" s="224" t="s">
        <v>146</v>
      </c>
      <c r="E577" s="225" t="s">
        <v>1053</v>
      </c>
      <c r="F577" s="226" t="s">
        <v>1054</v>
      </c>
      <c r="G577" s="227" t="s">
        <v>182</v>
      </c>
      <c r="H577" s="228">
        <v>2.9000000000000001E-2</v>
      </c>
      <c r="I577" s="79"/>
      <c r="J577" s="229">
        <f>ROUND(I577*H577,2)</f>
        <v>0</v>
      </c>
      <c r="K577" s="230"/>
      <c r="L577" s="142"/>
      <c r="M577" s="231" t="s">
        <v>1</v>
      </c>
      <c r="N577" s="232" t="s">
        <v>41</v>
      </c>
      <c r="O577" s="233"/>
      <c r="P577" s="234">
        <f>O577*H577</f>
        <v>0</v>
      </c>
      <c r="Q577" s="234">
        <v>0</v>
      </c>
      <c r="R577" s="234">
        <f>Q577*H577</f>
        <v>0</v>
      </c>
      <c r="S577" s="234">
        <v>0</v>
      </c>
      <c r="T577" s="235">
        <f>S577*H577</f>
        <v>0</v>
      </c>
      <c r="U577" s="141"/>
      <c r="V577" s="141"/>
      <c r="W577" s="141"/>
      <c r="X577" s="141"/>
      <c r="Y577" s="141"/>
      <c r="Z577" s="141"/>
      <c r="AA577" s="141"/>
      <c r="AB577" s="141"/>
      <c r="AC577" s="141"/>
      <c r="AD577" s="141"/>
      <c r="AE577" s="141"/>
      <c r="AR577" s="236" t="s">
        <v>225</v>
      </c>
      <c r="AT577" s="236" t="s">
        <v>146</v>
      </c>
      <c r="AU577" s="236" t="s">
        <v>86</v>
      </c>
      <c r="AY577" s="131" t="s">
        <v>144</v>
      </c>
      <c r="BE577" s="237">
        <f>IF(N577="základní",J577,0)</f>
        <v>0</v>
      </c>
      <c r="BF577" s="237">
        <f>IF(N577="snížená",J577,0)</f>
        <v>0</v>
      </c>
      <c r="BG577" s="237">
        <f>IF(N577="zákl. přenesená",J577,0)</f>
        <v>0</v>
      </c>
      <c r="BH577" s="237">
        <f>IF(N577="sníž. přenesená",J577,0)</f>
        <v>0</v>
      </c>
      <c r="BI577" s="237">
        <f>IF(N577="nulová",J577,0)</f>
        <v>0</v>
      </c>
      <c r="BJ577" s="131" t="s">
        <v>84</v>
      </c>
      <c r="BK577" s="237">
        <f>ROUND(I577*H577,2)</f>
        <v>0</v>
      </c>
      <c r="BL577" s="131" t="s">
        <v>225</v>
      </c>
      <c r="BM577" s="236" t="s">
        <v>1055</v>
      </c>
    </row>
    <row r="578" spans="1:65" s="211" customFormat="1" ht="22.8" customHeight="1" x14ac:dyDescent="0.25">
      <c r="B578" s="212"/>
      <c r="D578" s="213" t="s">
        <v>75</v>
      </c>
      <c r="E578" s="222" t="s">
        <v>1056</v>
      </c>
      <c r="F578" s="222" t="s">
        <v>1057</v>
      </c>
      <c r="I578" s="78"/>
      <c r="J578" s="223">
        <f>BK578</f>
        <v>0</v>
      </c>
      <c r="L578" s="212"/>
      <c r="M578" s="216"/>
      <c r="N578" s="217"/>
      <c r="O578" s="217"/>
      <c r="P578" s="218">
        <f>SUM(P579:P580)</f>
        <v>0</v>
      </c>
      <c r="Q578" s="217"/>
      <c r="R578" s="218">
        <f>SUM(R579:R580)</f>
        <v>1.47E-3</v>
      </c>
      <c r="S578" s="217"/>
      <c r="T578" s="219">
        <f>SUM(T579:T580)</f>
        <v>0</v>
      </c>
      <c r="AR578" s="213" t="s">
        <v>86</v>
      </c>
      <c r="AT578" s="220" t="s">
        <v>75</v>
      </c>
      <c r="AU578" s="220" t="s">
        <v>84</v>
      </c>
      <c r="AY578" s="213" t="s">
        <v>144</v>
      </c>
      <c r="BK578" s="221">
        <f>SUM(BK579:BK580)</f>
        <v>0</v>
      </c>
    </row>
    <row r="579" spans="1:65" s="144" customFormat="1" ht="32.4" customHeight="1" x14ac:dyDescent="0.2">
      <c r="A579" s="141"/>
      <c r="B579" s="142"/>
      <c r="C579" s="224" t="s">
        <v>1058</v>
      </c>
      <c r="D579" s="224" t="s">
        <v>146</v>
      </c>
      <c r="E579" s="225" t="s">
        <v>1059</v>
      </c>
      <c r="F579" s="226" t="s">
        <v>1060</v>
      </c>
      <c r="G579" s="227" t="s">
        <v>207</v>
      </c>
      <c r="H579" s="228">
        <v>1</v>
      </c>
      <c r="I579" s="79"/>
      <c r="J579" s="229">
        <f>ROUND(I579*H579,2)</f>
        <v>0</v>
      </c>
      <c r="K579" s="230"/>
      <c r="L579" s="142"/>
      <c r="M579" s="231" t="s">
        <v>1</v>
      </c>
      <c r="N579" s="232" t="s">
        <v>41</v>
      </c>
      <c r="O579" s="233"/>
      <c r="P579" s="234">
        <f>O579*H579</f>
        <v>0</v>
      </c>
      <c r="Q579" s="234">
        <v>1.47E-3</v>
      </c>
      <c r="R579" s="234">
        <f>Q579*H579</f>
        <v>1.47E-3</v>
      </c>
      <c r="S579" s="234">
        <v>0</v>
      </c>
      <c r="T579" s="235">
        <f>S579*H579</f>
        <v>0</v>
      </c>
      <c r="U579" s="141"/>
      <c r="V579" s="141"/>
      <c r="W579" s="141"/>
      <c r="X579" s="141"/>
      <c r="Y579" s="141"/>
      <c r="Z579" s="141"/>
      <c r="AA579" s="141"/>
      <c r="AB579" s="141"/>
      <c r="AC579" s="141"/>
      <c r="AD579" s="141"/>
      <c r="AE579" s="141"/>
      <c r="AR579" s="236" t="s">
        <v>225</v>
      </c>
      <c r="AT579" s="236" t="s">
        <v>146</v>
      </c>
      <c r="AU579" s="236" t="s">
        <v>86</v>
      </c>
      <c r="AY579" s="131" t="s">
        <v>144</v>
      </c>
      <c r="BE579" s="237">
        <f>IF(N579="základní",J579,0)</f>
        <v>0</v>
      </c>
      <c r="BF579" s="237">
        <f>IF(N579="snížená",J579,0)</f>
        <v>0</v>
      </c>
      <c r="BG579" s="237">
        <f>IF(N579="zákl. přenesená",J579,0)</f>
        <v>0</v>
      </c>
      <c r="BH579" s="237">
        <f>IF(N579="sníž. přenesená",J579,0)</f>
        <v>0</v>
      </c>
      <c r="BI579" s="237">
        <f>IF(N579="nulová",J579,0)</f>
        <v>0</v>
      </c>
      <c r="BJ579" s="131" t="s">
        <v>84</v>
      </c>
      <c r="BK579" s="237">
        <f>ROUND(I579*H579,2)</f>
        <v>0</v>
      </c>
      <c r="BL579" s="131" t="s">
        <v>225</v>
      </c>
      <c r="BM579" s="236" t="s">
        <v>1061</v>
      </c>
    </row>
    <row r="580" spans="1:65" s="238" customFormat="1" x14ac:dyDescent="0.2">
      <c r="B580" s="239"/>
      <c r="D580" s="240" t="s">
        <v>152</v>
      </c>
      <c r="E580" s="241" t="s">
        <v>1</v>
      </c>
      <c r="F580" s="242" t="s">
        <v>84</v>
      </c>
      <c r="H580" s="243">
        <v>1</v>
      </c>
      <c r="I580" s="80"/>
      <c r="L580" s="239"/>
      <c r="M580" s="244"/>
      <c r="N580" s="245"/>
      <c r="O580" s="245"/>
      <c r="P580" s="245"/>
      <c r="Q580" s="245"/>
      <c r="R580" s="245"/>
      <c r="S580" s="245"/>
      <c r="T580" s="246"/>
      <c r="AT580" s="241" t="s">
        <v>152</v>
      </c>
      <c r="AU580" s="241" t="s">
        <v>86</v>
      </c>
      <c r="AV580" s="238" t="s">
        <v>86</v>
      </c>
      <c r="AW580" s="238" t="s">
        <v>32</v>
      </c>
      <c r="AX580" s="238" t="s">
        <v>84</v>
      </c>
      <c r="AY580" s="241" t="s">
        <v>144</v>
      </c>
    </row>
    <row r="581" spans="1:65" s="211" customFormat="1" ht="22.8" customHeight="1" x14ac:dyDescent="0.25">
      <c r="B581" s="212"/>
      <c r="D581" s="213" t="s">
        <v>75</v>
      </c>
      <c r="E581" s="222" t="s">
        <v>1062</v>
      </c>
      <c r="F581" s="222" t="s">
        <v>1063</v>
      </c>
      <c r="I581" s="78"/>
      <c r="J581" s="223">
        <f>BK581</f>
        <v>0</v>
      </c>
      <c r="L581" s="212"/>
      <c r="M581" s="216"/>
      <c r="N581" s="217"/>
      <c r="O581" s="217"/>
      <c r="P581" s="218">
        <f>SUM(P582:P585)</f>
        <v>0</v>
      </c>
      <c r="Q581" s="217"/>
      <c r="R581" s="218">
        <f>SUM(R582:R585)</f>
        <v>0.7226146</v>
      </c>
      <c r="S581" s="217"/>
      <c r="T581" s="219">
        <f>SUM(T582:T585)</f>
        <v>0</v>
      </c>
      <c r="AR581" s="213" t="s">
        <v>86</v>
      </c>
      <c r="AT581" s="220" t="s">
        <v>75</v>
      </c>
      <c r="AU581" s="220" t="s">
        <v>84</v>
      </c>
      <c r="AY581" s="213" t="s">
        <v>144</v>
      </c>
      <c r="BK581" s="221">
        <f>SUM(BK582:BK585)</f>
        <v>0</v>
      </c>
    </row>
    <row r="582" spans="1:65" s="144" customFormat="1" ht="21.6" customHeight="1" x14ac:dyDescent="0.2">
      <c r="A582" s="141"/>
      <c r="B582" s="142"/>
      <c r="C582" s="224" t="s">
        <v>1064</v>
      </c>
      <c r="D582" s="224" t="s">
        <v>146</v>
      </c>
      <c r="E582" s="225" t="s">
        <v>1065</v>
      </c>
      <c r="F582" s="226" t="s">
        <v>1066</v>
      </c>
      <c r="G582" s="227" t="s">
        <v>281</v>
      </c>
      <c r="H582" s="228">
        <v>43.1</v>
      </c>
      <c r="I582" s="79"/>
      <c r="J582" s="229">
        <f>ROUND(I582*H582,2)</f>
        <v>0</v>
      </c>
      <c r="K582" s="230"/>
      <c r="L582" s="142"/>
      <c r="M582" s="231" t="s">
        <v>1</v>
      </c>
      <c r="N582" s="232" t="s">
        <v>41</v>
      </c>
      <c r="O582" s="233"/>
      <c r="P582" s="234">
        <f>O582*H582</f>
        <v>0</v>
      </c>
      <c r="Q582" s="234">
        <v>0</v>
      </c>
      <c r="R582" s="234">
        <f>Q582*H582</f>
        <v>0</v>
      </c>
      <c r="S582" s="234">
        <v>0</v>
      </c>
      <c r="T582" s="235">
        <f>S582*H582</f>
        <v>0</v>
      </c>
      <c r="U582" s="141"/>
      <c r="V582" s="141"/>
      <c r="W582" s="141"/>
      <c r="X582" s="141"/>
      <c r="Y582" s="141"/>
      <c r="Z582" s="141"/>
      <c r="AA582" s="141"/>
      <c r="AB582" s="141"/>
      <c r="AC582" s="141"/>
      <c r="AD582" s="141"/>
      <c r="AE582" s="141"/>
      <c r="AR582" s="236" t="s">
        <v>225</v>
      </c>
      <c r="AT582" s="236" t="s">
        <v>146</v>
      </c>
      <c r="AU582" s="236" t="s">
        <v>86</v>
      </c>
      <c r="AY582" s="131" t="s">
        <v>144</v>
      </c>
      <c r="BE582" s="237">
        <f>IF(N582="základní",J582,0)</f>
        <v>0</v>
      </c>
      <c r="BF582" s="237">
        <f>IF(N582="snížená",J582,0)</f>
        <v>0</v>
      </c>
      <c r="BG582" s="237">
        <f>IF(N582="zákl. přenesená",J582,0)</f>
        <v>0</v>
      </c>
      <c r="BH582" s="237">
        <f>IF(N582="sníž. přenesená",J582,0)</f>
        <v>0</v>
      </c>
      <c r="BI582" s="237">
        <f>IF(N582="nulová",J582,0)</f>
        <v>0</v>
      </c>
      <c r="BJ582" s="131" t="s">
        <v>84</v>
      </c>
      <c r="BK582" s="237">
        <f>ROUND(I582*H582,2)</f>
        <v>0</v>
      </c>
      <c r="BL582" s="131" t="s">
        <v>225</v>
      </c>
      <c r="BM582" s="236" t="s">
        <v>1067</v>
      </c>
    </row>
    <row r="583" spans="1:65" s="238" customFormat="1" x14ac:dyDescent="0.2">
      <c r="B583" s="239"/>
      <c r="D583" s="240" t="s">
        <v>152</v>
      </c>
      <c r="E583" s="241" t="s">
        <v>1</v>
      </c>
      <c r="F583" s="242" t="s">
        <v>1068</v>
      </c>
      <c r="H583" s="243">
        <v>43.1</v>
      </c>
      <c r="I583" s="80"/>
      <c r="L583" s="239"/>
      <c r="M583" s="244"/>
      <c r="N583" s="245"/>
      <c r="O583" s="245"/>
      <c r="P583" s="245"/>
      <c r="Q583" s="245"/>
      <c r="R583" s="245"/>
      <c r="S583" s="245"/>
      <c r="T583" s="246"/>
      <c r="AT583" s="241" t="s">
        <v>152</v>
      </c>
      <c r="AU583" s="241" t="s">
        <v>86</v>
      </c>
      <c r="AV583" s="238" t="s">
        <v>86</v>
      </c>
      <c r="AW583" s="238" t="s">
        <v>32</v>
      </c>
      <c r="AX583" s="238" t="s">
        <v>84</v>
      </c>
      <c r="AY583" s="241" t="s">
        <v>144</v>
      </c>
    </row>
    <row r="584" spans="1:65" s="144" customFormat="1" ht="22.8" x14ac:dyDescent="0.2">
      <c r="A584" s="141"/>
      <c r="B584" s="142"/>
      <c r="C584" s="262" t="s">
        <v>1069</v>
      </c>
      <c r="D584" s="262" t="s">
        <v>179</v>
      </c>
      <c r="E584" s="263" t="s">
        <v>1070</v>
      </c>
      <c r="F584" s="298" t="s">
        <v>1084</v>
      </c>
      <c r="G584" s="265" t="s">
        <v>281</v>
      </c>
      <c r="H584" s="266">
        <v>43.530999999999999</v>
      </c>
      <c r="I584" s="83"/>
      <c r="J584" s="267">
        <f>ROUND(I584*H584,2)</f>
        <v>0</v>
      </c>
      <c r="K584" s="268"/>
      <c r="L584" s="269"/>
      <c r="M584" s="270" t="s">
        <v>1</v>
      </c>
      <c r="N584" s="271" t="s">
        <v>41</v>
      </c>
      <c r="O584" s="233"/>
      <c r="P584" s="234">
        <f>O584*H584</f>
        <v>0</v>
      </c>
      <c r="Q584" s="234">
        <v>1.66E-2</v>
      </c>
      <c r="R584" s="234">
        <f>Q584*H584</f>
        <v>0.7226146</v>
      </c>
      <c r="S584" s="234">
        <v>0</v>
      </c>
      <c r="T584" s="235">
        <f>S584*H584</f>
        <v>0</v>
      </c>
      <c r="U584" s="141"/>
      <c r="V584" s="141"/>
      <c r="W584" s="141"/>
      <c r="X584" s="141"/>
      <c r="Y584" s="141"/>
      <c r="Z584" s="141"/>
      <c r="AA584" s="141"/>
      <c r="AB584" s="141"/>
      <c r="AC584" s="141"/>
      <c r="AD584" s="141"/>
      <c r="AE584" s="141"/>
      <c r="AR584" s="236" t="s">
        <v>293</v>
      </c>
      <c r="AT584" s="236" t="s">
        <v>179</v>
      </c>
      <c r="AU584" s="236" t="s">
        <v>86</v>
      </c>
      <c r="AY584" s="131" t="s">
        <v>144</v>
      </c>
      <c r="BE584" s="237">
        <f>IF(N584="základní",J584,0)</f>
        <v>0</v>
      </c>
      <c r="BF584" s="237">
        <f>IF(N584="snížená",J584,0)</f>
        <v>0</v>
      </c>
      <c r="BG584" s="237">
        <f>IF(N584="zákl. přenesená",J584,0)</f>
        <v>0</v>
      </c>
      <c r="BH584" s="237">
        <f>IF(N584="sníž. přenesená",J584,0)</f>
        <v>0</v>
      </c>
      <c r="BI584" s="237">
        <f>IF(N584="nulová",J584,0)</f>
        <v>0</v>
      </c>
      <c r="BJ584" s="131" t="s">
        <v>84</v>
      </c>
      <c r="BK584" s="237">
        <f>ROUND(I584*H584,2)</f>
        <v>0</v>
      </c>
      <c r="BL584" s="131" t="s">
        <v>225</v>
      </c>
      <c r="BM584" s="236" t="s">
        <v>1071</v>
      </c>
    </row>
    <row r="585" spans="1:65" s="238" customFormat="1" x14ac:dyDescent="0.2">
      <c r="B585" s="239"/>
      <c r="D585" s="240" t="s">
        <v>152</v>
      </c>
      <c r="E585" s="241" t="s">
        <v>1</v>
      </c>
      <c r="F585" s="242" t="s">
        <v>1072</v>
      </c>
      <c r="H585" s="243">
        <v>43.530999999999999</v>
      </c>
      <c r="I585" s="80"/>
      <c r="L585" s="239"/>
      <c r="M585" s="244"/>
      <c r="N585" s="245"/>
      <c r="O585" s="245"/>
      <c r="P585" s="245"/>
      <c r="Q585" s="245"/>
      <c r="R585" s="245"/>
      <c r="S585" s="245"/>
      <c r="T585" s="246"/>
      <c r="AT585" s="241" t="s">
        <v>152</v>
      </c>
      <c r="AU585" s="241" t="s">
        <v>86</v>
      </c>
      <c r="AV585" s="238" t="s">
        <v>86</v>
      </c>
      <c r="AW585" s="238" t="s">
        <v>32</v>
      </c>
      <c r="AX585" s="238" t="s">
        <v>84</v>
      </c>
      <c r="AY585" s="241" t="s">
        <v>144</v>
      </c>
    </row>
    <row r="586" spans="1:65" s="211" customFormat="1" ht="25.95" customHeight="1" x14ac:dyDescent="0.25">
      <c r="B586" s="212"/>
      <c r="D586" s="213" t="s">
        <v>75</v>
      </c>
      <c r="E586" s="214" t="s">
        <v>179</v>
      </c>
      <c r="F586" s="214" t="s">
        <v>1073</v>
      </c>
      <c r="I586" s="78"/>
      <c r="J586" s="215">
        <f>BK586</f>
        <v>0</v>
      </c>
      <c r="L586" s="212"/>
      <c r="M586" s="216"/>
      <c r="N586" s="217"/>
      <c r="O586" s="217"/>
      <c r="P586" s="218">
        <f>P587</f>
        <v>0</v>
      </c>
      <c r="Q586" s="217"/>
      <c r="R586" s="218">
        <f>R587</f>
        <v>4.8000000000000007E-4</v>
      </c>
      <c r="S586" s="217"/>
      <c r="T586" s="219">
        <f>T587</f>
        <v>0</v>
      </c>
      <c r="AR586" s="213" t="s">
        <v>159</v>
      </c>
      <c r="AT586" s="220" t="s">
        <v>75</v>
      </c>
      <c r="AU586" s="220" t="s">
        <v>76</v>
      </c>
      <c r="AY586" s="213" t="s">
        <v>144</v>
      </c>
      <c r="BK586" s="221">
        <f>BK587</f>
        <v>0</v>
      </c>
    </row>
    <row r="587" spans="1:65" s="211" customFormat="1" ht="22.8" customHeight="1" x14ac:dyDescent="0.25">
      <c r="B587" s="212"/>
      <c r="D587" s="213" t="s">
        <v>75</v>
      </c>
      <c r="E587" s="222" t="s">
        <v>1074</v>
      </c>
      <c r="F587" s="222" t="s">
        <v>1075</v>
      </c>
      <c r="I587" s="78"/>
      <c r="J587" s="223">
        <f>BK587</f>
        <v>0</v>
      </c>
      <c r="L587" s="212"/>
      <c r="M587" s="216"/>
      <c r="N587" s="217"/>
      <c r="O587" s="217"/>
      <c r="P587" s="218">
        <f>SUM(P588:P589)</f>
        <v>0</v>
      </c>
      <c r="Q587" s="217"/>
      <c r="R587" s="218">
        <f>SUM(R588:R589)</f>
        <v>4.8000000000000007E-4</v>
      </c>
      <c r="S587" s="217"/>
      <c r="T587" s="219">
        <f>SUM(T588:T589)</f>
        <v>0</v>
      </c>
      <c r="AR587" s="213" t="s">
        <v>159</v>
      </c>
      <c r="AT587" s="220" t="s">
        <v>75</v>
      </c>
      <c r="AU587" s="220" t="s">
        <v>84</v>
      </c>
      <c r="AY587" s="213" t="s">
        <v>144</v>
      </c>
      <c r="BK587" s="221">
        <f>SUM(BK588:BK589)</f>
        <v>0</v>
      </c>
    </row>
    <row r="588" spans="1:65" s="144" customFormat="1" ht="21.6" customHeight="1" x14ac:dyDescent="0.2">
      <c r="A588" s="141"/>
      <c r="B588" s="142"/>
      <c r="C588" s="224" t="s">
        <v>1076</v>
      </c>
      <c r="D588" s="224" t="s">
        <v>146</v>
      </c>
      <c r="E588" s="225" t="s">
        <v>1077</v>
      </c>
      <c r="F588" s="226" t="s">
        <v>1078</v>
      </c>
      <c r="G588" s="227" t="s">
        <v>207</v>
      </c>
      <c r="H588" s="228">
        <v>3</v>
      </c>
      <c r="I588" s="79"/>
      <c r="J588" s="229">
        <f>ROUND(I588*H588,2)</f>
        <v>0</v>
      </c>
      <c r="K588" s="230"/>
      <c r="L588" s="142"/>
      <c r="M588" s="231" t="s">
        <v>1</v>
      </c>
      <c r="N588" s="232" t="s">
        <v>41</v>
      </c>
      <c r="O588" s="233"/>
      <c r="P588" s="234">
        <f>O588*H588</f>
        <v>0</v>
      </c>
      <c r="Q588" s="234">
        <v>1.6000000000000001E-4</v>
      </c>
      <c r="R588" s="234">
        <f>Q588*H588</f>
        <v>4.8000000000000007E-4</v>
      </c>
      <c r="S588" s="234">
        <v>0</v>
      </c>
      <c r="T588" s="235">
        <f>S588*H588</f>
        <v>0</v>
      </c>
      <c r="U588" s="141"/>
      <c r="V588" s="141"/>
      <c r="W588" s="141"/>
      <c r="X588" s="141"/>
      <c r="Y588" s="141"/>
      <c r="Z588" s="141"/>
      <c r="AA588" s="141"/>
      <c r="AB588" s="141"/>
      <c r="AC588" s="141"/>
      <c r="AD588" s="141"/>
      <c r="AE588" s="141"/>
      <c r="AR588" s="236" t="s">
        <v>431</v>
      </c>
      <c r="AT588" s="236" t="s">
        <v>146</v>
      </c>
      <c r="AU588" s="236" t="s">
        <v>86</v>
      </c>
      <c r="AY588" s="131" t="s">
        <v>144</v>
      </c>
      <c r="BE588" s="237">
        <f>IF(N588="základní",J588,0)</f>
        <v>0</v>
      </c>
      <c r="BF588" s="237">
        <f>IF(N588="snížená",J588,0)</f>
        <v>0</v>
      </c>
      <c r="BG588" s="237">
        <f>IF(N588="zákl. přenesená",J588,0)</f>
        <v>0</v>
      </c>
      <c r="BH588" s="237">
        <f>IF(N588="sníž. přenesená",J588,0)</f>
        <v>0</v>
      </c>
      <c r="BI588" s="237">
        <f>IF(N588="nulová",J588,0)</f>
        <v>0</v>
      </c>
      <c r="BJ588" s="131" t="s">
        <v>84</v>
      </c>
      <c r="BK588" s="237">
        <f>ROUND(I588*H588,2)</f>
        <v>0</v>
      </c>
      <c r="BL588" s="131" t="s">
        <v>431</v>
      </c>
      <c r="BM588" s="236" t="s">
        <v>1079</v>
      </c>
    </row>
    <row r="589" spans="1:65" s="238" customFormat="1" x14ac:dyDescent="0.2">
      <c r="B589" s="239"/>
      <c r="D589" s="240" t="s">
        <v>152</v>
      </c>
      <c r="E589" s="241" t="s">
        <v>1</v>
      </c>
      <c r="F589" s="242" t="s">
        <v>159</v>
      </c>
      <c r="H589" s="243">
        <v>3</v>
      </c>
      <c r="I589" s="80"/>
      <c r="L589" s="239"/>
      <c r="M589" s="299"/>
      <c r="N589" s="300"/>
      <c r="O589" s="300"/>
      <c r="P589" s="300"/>
      <c r="Q589" s="300"/>
      <c r="R589" s="300"/>
      <c r="S589" s="300"/>
      <c r="T589" s="301"/>
      <c r="AT589" s="241" t="s">
        <v>152</v>
      </c>
      <c r="AU589" s="241" t="s">
        <v>86</v>
      </c>
      <c r="AV589" s="238" t="s">
        <v>86</v>
      </c>
      <c r="AW589" s="238" t="s">
        <v>32</v>
      </c>
      <c r="AX589" s="238" t="s">
        <v>84</v>
      </c>
      <c r="AY589" s="241" t="s">
        <v>144</v>
      </c>
    </row>
    <row r="590" spans="1:65" s="144" customFormat="1" ht="6.9" customHeight="1" x14ac:dyDescent="0.2">
      <c r="A590" s="141"/>
      <c r="B590" s="175"/>
      <c r="C590" s="176"/>
      <c r="D590" s="176"/>
      <c r="E590" s="176"/>
      <c r="F590" s="176"/>
      <c r="G590" s="176"/>
      <c r="H590" s="176"/>
      <c r="I590" s="77"/>
      <c r="J590" s="176"/>
      <c r="K590" s="176"/>
      <c r="L590" s="142"/>
      <c r="M590" s="141"/>
      <c r="O590" s="141"/>
      <c r="P590" s="141"/>
      <c r="Q590" s="141"/>
      <c r="R590" s="141"/>
      <c r="S590" s="141"/>
      <c r="T590" s="141"/>
      <c r="U590" s="141"/>
      <c r="V590" s="141"/>
      <c r="W590" s="141"/>
      <c r="X590" s="141"/>
      <c r="Y590" s="141"/>
      <c r="Z590" s="141"/>
      <c r="AA590" s="141"/>
      <c r="AB590" s="141"/>
      <c r="AC590" s="141"/>
      <c r="AD590" s="141"/>
      <c r="AE590" s="141"/>
    </row>
  </sheetData>
  <sheetProtection algorithmName="SHA-512" hashValue="cDMmEc2vlW5CQUcOYooA9mKI9sJxZ3m1hXacL20t6CYug+iwFeuxAt1Go7mQb91LWxtWc49Vb0mEppy5UJw9Hw==" saltValue="zh1Kpwqm6HDTLj8EsTpK/g==" spinCount="100000" sheet="1" objects="1" scenarios="1" formatColumns="0" formatRows="0"/>
  <autoFilter ref="C131:K589" xr:uid="{00000000-0009-0000-0000-000001000000}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D.1.4c - TPS Zdravotechnika</vt:lpstr>
      <vt:lpstr>'D.1.4c - TPS Zdravotechnika'!Názvy_tisku</vt:lpstr>
      <vt:lpstr>'Rekapitulace stavby'!Názvy_tisku</vt:lpstr>
      <vt:lpstr>'D.1.4c - TPS Zdravotechnika'!Oblast_tisku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Sova-HP\Sova</dc:creator>
  <cp:lastModifiedBy>Petr Blažek</cp:lastModifiedBy>
  <dcterms:created xsi:type="dcterms:W3CDTF">2021-06-04T17:59:26Z</dcterms:created>
  <dcterms:modified xsi:type="dcterms:W3CDTF">2021-06-16T14:09:59Z</dcterms:modified>
</cp:coreProperties>
</file>